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65" windowWidth="12495" windowHeight="9780" tabRatio="648" activeTab="0"/>
  </bookViews>
  <sheets>
    <sheet name="入力1" sheetId="1" r:id="rId1"/>
    <sheet name="入力2" sheetId="2" r:id="rId2"/>
    <sheet name="入力3" sheetId="3" r:id="rId3"/>
    <sheet name="仕様・履歴" sheetId="4" r:id="rId4"/>
    <sheet name="FuncTrans" sheetId="5" r:id="rId5"/>
  </sheets>
  <definedNames>
    <definedName name="BBPipeCode" localSheetId="0">#REF!</definedName>
    <definedName name="BBPipeCode" localSheetId="1">#REF!</definedName>
    <definedName name="BBPipeCode" localSheetId="2">#REF!</definedName>
    <definedName name="BBPipeCode">#REF!</definedName>
    <definedName name="inputUWpt">'FuncTrans'!$G$11:$G$13</definedName>
    <definedName name="inputWUpt">'FuncTrans'!$G$21:$G$23</definedName>
    <definedName name="outputUWpt">'FuncTrans'!$I$11:$I$13</definedName>
    <definedName name="outputWUpt">'FuncTrans'!$I$21:$I$23</definedName>
    <definedName name="SetOrg">'FuncTrans'!$E$4:$E$6</definedName>
    <definedName name="SetVx">'FuncTrans'!$B$4:$B$6</definedName>
    <definedName name="SetVy">'FuncTrans'!$C$4:$C$6</definedName>
    <definedName name="SetVz">'FuncTrans'!$D$4:$D$6</definedName>
    <definedName name="TblBBAtt" localSheetId="1">#REF!</definedName>
    <definedName name="TblBBAtt" localSheetId="2">#REF!</definedName>
    <definedName name="TblBBAtt">#REF!</definedName>
    <definedName name="TblStemAtt" localSheetId="1">#REF!</definedName>
    <definedName name="TblStemAtt" localSheetId="2">#REF!</definedName>
    <definedName name="TblStemAtt">#REF!</definedName>
    <definedName name="TblStemObj" localSheetId="1">#REF!</definedName>
    <definedName name="TblStemObj" localSheetId="2">#REF!</definedName>
    <definedName name="TblStemObj">#REF!</definedName>
    <definedName name="x">#REF!</definedName>
    <definedName name="xx">#REF!</definedName>
    <definedName name="xxx">#REF!</definedName>
    <definedName name="xxxx">#REF!</definedName>
  </definedNames>
  <calcPr fullCalcOnLoad="1"/>
</workbook>
</file>

<file path=xl/comments1.xml><?xml version="1.0" encoding="utf-8"?>
<comments xmlns="http://schemas.openxmlformats.org/spreadsheetml/2006/main">
  <authors>
    <author>SUGA</author>
  </authors>
  <commentList>
    <comment ref="D7" authorId="0">
      <text>
        <r>
          <rPr>
            <sz val="9"/>
            <rFont val="ＭＳ Ｐゴシック"/>
            <family val="3"/>
          </rPr>
          <t>巾方向、左端柱芯</t>
        </r>
      </text>
    </comment>
    <comment ref="E7" authorId="0">
      <text>
        <r>
          <rPr>
            <sz val="9"/>
            <rFont val="ＭＳ Ｐゴシック"/>
            <family val="3"/>
          </rPr>
          <t>奥行方向、前端柱芯</t>
        </r>
      </text>
    </comment>
    <comment ref="F7" authorId="0">
      <text>
        <r>
          <rPr>
            <sz val="9"/>
            <rFont val="ＭＳ Ｐゴシック"/>
            <family val="3"/>
          </rPr>
          <t>高さ方向、1階床天端</t>
        </r>
      </text>
    </comment>
    <comment ref="D12" authorId="0">
      <text>
        <r>
          <rPr>
            <sz val="9"/>
            <rFont val="ＭＳ Ｐゴシック"/>
            <family val="3"/>
          </rPr>
          <t>巾方向、CSV</t>
        </r>
      </text>
    </comment>
    <comment ref="E12" authorId="0">
      <text>
        <r>
          <rPr>
            <sz val="9"/>
            <rFont val="ＭＳ Ｐゴシック"/>
            <family val="3"/>
          </rPr>
          <t>奥行方向、CSV</t>
        </r>
      </text>
    </comment>
    <comment ref="F12" authorId="0">
      <text>
        <r>
          <rPr>
            <sz val="9"/>
            <rFont val="ＭＳ Ｐゴシック"/>
            <family val="3"/>
          </rPr>
          <t>高さ方向(階高)、CSV、下階から順</t>
        </r>
      </text>
    </comment>
    <comment ref="E18" authorId="0">
      <text>
        <r>
          <rPr>
            <sz val="9"/>
            <rFont val="ＭＳ Ｐゴシック"/>
            <family val="3"/>
          </rPr>
          <t>未実装</t>
        </r>
      </text>
    </comment>
    <comment ref="C21" authorId="0">
      <text>
        <r>
          <rPr>
            <sz val="9"/>
            <rFont val="ＭＳ Ｐゴシック"/>
            <family val="3"/>
          </rPr>
          <t>＝熱貫流率、overall heat transfer coefficient</t>
        </r>
      </text>
    </comment>
    <comment ref="D22" authorId="0">
      <text>
        <r>
          <rPr>
            <sz val="9"/>
            <rFont val="ＭＳ Ｐゴシック"/>
            <family val="3"/>
          </rPr>
          <t>基礎柱、基礎梁の高さ。</t>
        </r>
      </text>
    </comment>
    <comment ref="D8" authorId="0">
      <text>
        <r>
          <rPr>
            <sz val="9"/>
            <rFont val="ＭＳ Ｐゴシック"/>
            <family val="3"/>
          </rPr>
          <t>反時計回り傾き、不調</t>
        </r>
      </text>
    </comment>
  </commentList>
</comments>
</file>

<file path=xl/comments3.xml><?xml version="1.0" encoding="utf-8"?>
<comments xmlns="http://schemas.openxmlformats.org/spreadsheetml/2006/main">
  <authors>
    <author>SUGA</author>
  </authors>
  <commentList>
    <comment ref="D20" authorId="0">
      <text>
        <r>
          <rPr>
            <sz val="9"/>
            <rFont val="ＭＳ Ｐゴシック"/>
            <family val="3"/>
          </rPr>
          <t>指定面に作成する。</t>
        </r>
      </text>
    </comment>
    <comment ref="D4" authorId="0">
      <text>
        <r>
          <rPr>
            <sz val="9"/>
            <rFont val="ＭＳ Ｐゴシック"/>
            <family val="3"/>
          </rPr>
          <t>N→室を作成しない。</t>
        </r>
      </text>
    </comment>
    <comment ref="D5" authorId="0">
      <text>
        <r>
          <rPr>
            <sz val="9"/>
            <rFont val="ＭＳ Ｐゴシック"/>
            <family val="3"/>
          </rPr>
          <t>N→床を作成しない。</t>
        </r>
      </text>
    </comment>
    <comment ref="E5" authorId="0">
      <text>
        <r>
          <rPr>
            <sz val="9"/>
            <rFont val="ＭＳ Ｐゴシック"/>
            <family val="3"/>
          </rPr>
          <t>N→天井を作成しない。</t>
        </r>
      </text>
    </comment>
    <comment ref="D6" authorId="0">
      <text>
        <r>
          <rPr>
            <sz val="9"/>
            <rFont val="ＭＳ Ｐゴシック"/>
            <family val="3"/>
          </rPr>
          <t>N→柱を作成しない。</t>
        </r>
      </text>
    </comment>
    <comment ref="D7" authorId="0">
      <text>
        <r>
          <rPr>
            <sz val="9"/>
            <rFont val="ＭＳ Ｐゴシック"/>
            <family val="3"/>
          </rPr>
          <t>N→梁を作成しない。</t>
        </r>
      </text>
    </comment>
    <comment ref="D8" authorId="0">
      <text>
        <r>
          <rPr>
            <sz val="9"/>
            <rFont val="ＭＳ Ｐゴシック"/>
            <family val="3"/>
          </rPr>
          <t>N→外壁、開口、外窓、庇を作成しない。</t>
        </r>
      </text>
    </comment>
    <comment ref="E8" authorId="0">
      <text>
        <r>
          <rPr>
            <sz val="9"/>
            <rFont val="ＭＳ Ｐゴシック"/>
            <family val="3"/>
          </rPr>
          <t>未実装。</t>
        </r>
      </text>
    </comment>
    <comment ref="D9" authorId="0">
      <text>
        <r>
          <rPr>
            <sz val="9"/>
            <rFont val="ＭＳ Ｐゴシック"/>
            <family val="3"/>
          </rPr>
          <t>N→開口、外窓、庇を作成しない。</t>
        </r>
      </text>
    </comment>
    <comment ref="D11" authorId="0">
      <text>
        <r>
          <rPr>
            <sz val="9"/>
            <rFont val="ＭＳ Ｐゴシック"/>
            <family val="3"/>
          </rPr>
          <t>N→基礎柱、基礎梁を作成しない。</t>
        </r>
      </text>
    </comment>
    <comment ref="E11" authorId="0">
      <text>
        <r>
          <rPr>
            <sz val="9"/>
            <rFont val="ＭＳ Ｐゴシック"/>
            <family val="3"/>
          </rPr>
          <t>N→パラペットを作成しない。</t>
        </r>
      </text>
    </comment>
    <comment ref="D10" authorId="0">
      <text>
        <r>
          <rPr>
            <sz val="9"/>
            <rFont val="ＭＳ Ｐゴシック"/>
            <family val="3"/>
          </rPr>
          <t>N→庇を作成しない。</t>
        </r>
      </text>
    </comment>
    <comment ref="D21" authorId="0">
      <text>
        <r>
          <rPr>
            <sz val="9"/>
            <rFont val="ＭＳ Ｐゴシック"/>
            <family val="3"/>
          </rPr>
          <t>0→外窓作成しない。</t>
        </r>
      </text>
    </comment>
    <comment ref="E4" authorId="0">
      <text>
        <r>
          <rPr>
            <sz val="9"/>
            <rFont val="ＭＳ Ｐゴシック"/>
            <family val="3"/>
          </rPr>
          <t>N→通り芯を作成しない。</t>
        </r>
      </text>
    </comment>
    <comment ref="D13" authorId="0">
      <text>
        <r>
          <rPr>
            <sz val="9"/>
            <rFont val="ＭＳ Ｐゴシック"/>
            <family val="3"/>
          </rPr>
          <t>N→通り芯(柱中心)合わせ。Y→柱外面合わせ。</t>
        </r>
      </text>
    </comment>
    <comment ref="D14" authorId="0">
      <text>
        <r>
          <rPr>
            <sz val="9"/>
            <rFont val="ＭＳ Ｐゴシック"/>
            <family val="3"/>
          </rPr>
          <t>N→柱は床と干渉。Y→干渉しない。</t>
        </r>
      </text>
    </comment>
    <comment ref="D15" authorId="0">
      <text>
        <r>
          <rPr>
            <sz val="9"/>
            <rFont val="ＭＳ Ｐゴシック"/>
            <family val="3"/>
          </rPr>
          <t>N→通り芯合わせ。Y→柱外面合わせ。</t>
        </r>
      </text>
    </comment>
    <comment ref="D17" authorId="0">
      <text>
        <r>
          <rPr>
            <sz val="9"/>
            <rFont val="ＭＳ Ｐゴシック"/>
            <family val="3"/>
          </rPr>
          <t>N→外窓寸法合わせ。Y→柱間合わせ。</t>
        </r>
      </text>
    </comment>
    <comment ref="D16" authorId="0">
      <text>
        <r>
          <rPr>
            <sz val="9"/>
            <rFont val="ＭＳ Ｐゴシック"/>
            <family val="3"/>
          </rPr>
          <t>N→通り芯合わせ。Y→柱外面合わせ。</t>
        </r>
      </text>
    </comment>
    <comment ref="D22" authorId="0">
      <text>
        <r>
          <rPr>
            <sz val="9"/>
            <rFont val="ＭＳ Ｐゴシック"/>
            <family val="3"/>
          </rPr>
          <t>柱間に収まらない場合は、調整</t>
        </r>
      </text>
    </comment>
  </commentList>
</comments>
</file>

<file path=xl/comments4.xml><?xml version="1.0" encoding="utf-8"?>
<comments xmlns="http://schemas.openxmlformats.org/spreadsheetml/2006/main">
  <authors>
    <author>SUGA</author>
  </authors>
  <commentList>
    <comment ref="C12" authorId="0">
      <text>
        <r>
          <rPr>
            <sz val="9"/>
            <rFont val="ＭＳ Ｐゴシック"/>
            <family val="3"/>
          </rPr>
          <t xml:space="preserve">Tfasは階をシート別に読み込むが、シート名の上限は10文字であるため
</t>
        </r>
      </text>
    </comment>
  </commentList>
</comments>
</file>

<file path=xl/sharedStrings.xml><?xml version="1.0" encoding="utf-8"?>
<sst xmlns="http://schemas.openxmlformats.org/spreadsheetml/2006/main" count="214" uniqueCount="154">
  <si>
    <t>m</t>
  </si>
  <si>
    <t>床厚さ</t>
  </si>
  <si>
    <t>出力ファイル名（.ifc）</t>
  </si>
  <si>
    <t xml:space="preserve"> </t>
  </si>
  <si>
    <t>×</t>
  </si>
  <si>
    <t>=</t>
  </si>
  <si>
    <t>ｘ</t>
  </si>
  <si>
    <t>ｙ</t>
  </si>
  <si>
    <t>ｚ</t>
  </si>
  <si>
    <t>O</t>
  </si>
  <si>
    <t>UCS</t>
  </si>
  <si>
    <t>WCS</t>
  </si>
  <si>
    <t>Trans</t>
  </si>
  <si>
    <t>UCStoWCS</t>
  </si>
  <si>
    <t>WCStoUCS</t>
  </si>
  <si>
    <t>Vx</t>
  </si>
  <si>
    <t>Vy</t>
  </si>
  <si>
    <t>Vz</t>
  </si>
  <si>
    <t>x</t>
  </si>
  <si>
    <t>HM</t>
  </si>
  <si>
    <t>作成・修正者</t>
  </si>
  <si>
    <t>同上所属</t>
  </si>
  <si>
    <t>同上住所</t>
  </si>
  <si>
    <t>同上役職</t>
  </si>
  <si>
    <t>Manager</t>
  </si>
  <si>
    <t>建物名</t>
  </si>
  <si>
    <t>所在地(国)</t>
  </si>
  <si>
    <t>所在地(都道府県)</t>
  </si>
  <si>
    <t>Japan</t>
  </si>
  <si>
    <t>　建物の基点</t>
  </si>
  <si>
    <t>通り芯間隔</t>
  </si>
  <si>
    <t>柱巾、奥行</t>
  </si>
  <si>
    <t>梁巾、梁背</t>
  </si>
  <si>
    <t>m</t>
  </si>
  <si>
    <t>-</t>
  </si>
  <si>
    <t>所在地(市区町村)</t>
  </si>
  <si>
    <t>度分秒</t>
  </si>
  <si>
    <t>外壁、内壁厚さ</t>
  </si>
  <si>
    <t>所在地(地番)</t>
  </si>
  <si>
    <t>案件名</t>
  </si>
  <si>
    <t>SampleProject</t>
  </si>
  <si>
    <t>Y</t>
  </si>
  <si>
    <t>外窓厚さ</t>
  </si>
  <si>
    <t>外窓天端、下端高さ</t>
  </si>
  <si>
    <t>基礎背</t>
  </si>
  <si>
    <t>パラペット厚さ、天端高さ</t>
  </si>
  <si>
    <t>天井下端高さ、厚さ</t>
  </si>
  <si>
    <t>m</t>
  </si>
  <si>
    <t>庇奥行、厚さ、下端高さ</t>
  </si>
  <si>
    <t>作成？柱</t>
  </si>
  <si>
    <t>作成？梁</t>
  </si>
  <si>
    <t>作成？外窓、内窓</t>
  </si>
  <si>
    <r>
      <t>作成？基礎、</t>
    </r>
    <r>
      <rPr>
        <sz val="8"/>
        <color indexed="9"/>
        <rFont val="ＭＳ Ｐゴシック"/>
        <family val="3"/>
      </rPr>
      <t>パラペット</t>
    </r>
  </si>
  <si>
    <t>調整？床を柱型に</t>
  </si>
  <si>
    <t>調整？柱を床間に</t>
  </si>
  <si>
    <t>調整？壁を柱型、柱間、梁下に</t>
  </si>
  <si>
    <t>調整？梁を柱型、床間、柱間に</t>
  </si>
  <si>
    <t>BIM Maker</t>
  </si>
  <si>
    <t>Tokyo</t>
  </si>
  <si>
    <t>Chiyoda ku</t>
  </si>
  <si>
    <t>1-1</t>
  </si>
  <si>
    <t>Chiyoda</t>
  </si>
  <si>
    <t>内容</t>
  </si>
  <si>
    <t>作成？床、天井</t>
  </si>
  <si>
    <t>外壁、外窓熱通過率</t>
  </si>
  <si>
    <t>地下階の開口、窓、庇は作成しないようにした。</t>
  </si>
  <si>
    <t>敷地名</t>
  </si>
  <si>
    <t>第一街区</t>
  </si>
  <si>
    <t>梁・壁・庇の名称に誤りがあり修正した。</t>
  </si>
  <si>
    <t>「仕様・履歴」のシートを追加した。</t>
  </si>
  <si>
    <t>No.</t>
  </si>
  <si>
    <t>対象とする建築要素は案件(IfcProject)、敷地(IfcSite)、建物(IfcBuilding)、階(IfcBuildingStorey)、床(IfcSlab)、柱(IfcColumn)、梁(IfcBeam)、壁(IfcWall)、開口(IfcOpenimgElement)、窓(IfcWindow)、庇(IfcPlate)とした。基礎部も柱、梁で作成した。
建築要素の関連付けは案件-敷地-建物-階(IfcRelAggregates)、階-建築部材(IfcRelContainedInSpatialStructure)、壁-開口(IfcRelVoidsElements)、開口-窓(IfcRelFillsElement)とした。</t>
  </si>
  <si>
    <t>階毎に空間(IfcSpace)を追加した。
建築要素の関連付けは階-室(IfcRelAggregates)とした。</t>
  </si>
  <si>
    <t>天井(IfcCovering)を追加した。
建築要素の関連付けは室-天井(IfcRelCoversSpaces)としたがDDSviewerで認識されないため床-天井(IfcRelCoversBldgElements)とした。</t>
  </si>
  <si>
    <t>外壁、外窓の熱通過率をプロパティ(IfcPropertySet/Pset_BIM_Maker)として追加した。
建築要素の関連付けは建築部材-プロパティセット(RelDefinesByProperties)とした。</t>
  </si>
  <si>
    <t>通り芯(IfcGrid)を追加した。通り芯位置は柱芯とした。
建築要素の関連付けは階-通り芯(IfcRelContainedInSpatialStructure)とした。</t>
  </si>
  <si>
    <t>階名を"BuildingStorey_xx"から"Storey_xx"にした。</t>
  </si>
  <si>
    <t>敷地の海抜高さ</t>
  </si>
  <si>
    <t>度</t>
  </si>
  <si>
    <t>敷地上の北方向を追加した。</t>
  </si>
  <si>
    <t>敷地上の北方向(X軸から半時計回り)</t>
  </si>
  <si>
    <t>所在地緯度</t>
  </si>
  <si>
    <t>北緯</t>
  </si>
  <si>
    <t>所在地経度</t>
  </si>
  <si>
    <t>東経</t>
  </si>
  <si>
    <t>北緯、南緯および東経、西経の入力を追加した。</t>
  </si>
  <si>
    <t>N</t>
  </si>
  <si>
    <t>外窓作成の可否選択を追加した。</t>
  </si>
  <si>
    <t>パラペット作成(IfcWall)を追加した。</t>
  </si>
  <si>
    <t>開口のローカル座標系(IfcLocalPlacement)を修正した。壁と同じ座標系になっていた。</t>
  </si>
  <si>
    <t>SUGA Co., Ltd.</t>
  </si>
  <si>
    <t>Ueno 5-18-10 Taito ku Tokyo, Japan</t>
  </si>
  <si>
    <t>外窓方向</t>
  </si>
  <si>
    <t>仕様・履歴</t>
  </si>
  <si>
    <t>外窓作成面の指定を追加した。</t>
  </si>
  <si>
    <t>外窓がないと庇を作成しないようにした。開口と同じ。</t>
  </si>
  <si>
    <t>外窓巾</t>
  </si>
  <si>
    <t>天井の巾、奥行きに誤りがあったため修正した。</t>
  </si>
  <si>
    <t>開口の形式が正しく設定されていなかったため修正した。</t>
  </si>
  <si>
    <t>東西面の窓位置がずれていたため修正した。</t>
  </si>
  <si>
    <t>通り芯の軸の情報(Vaxes)が設定されていなかったため修正した。</t>
  </si>
  <si>
    <t>壁などの巾、奥行き、高さなどが0の場合に厚みのない形状を作成する場合があったため、作成しないようにした。</t>
  </si>
  <si>
    <t>柱間の外窓の数</t>
  </si>
  <si>
    <t>作成？外壁、内壁</t>
  </si>
  <si>
    <t>作成？室、通り芯</t>
  </si>
  <si>
    <t>作成？庇</t>
  </si>
  <si>
    <t>IfcPlate</t>
  </si>
  <si>
    <t>庇のオブジェクト</t>
  </si>
  <si>
    <t>基礎柱、基礎梁のオブジェクト</t>
  </si>
  <si>
    <t>IfcColumn</t>
  </si>
  <si>
    <t>IfcBeam</t>
  </si>
  <si>
    <t>庇をIfcPlateで作成していたのを、IfcSlabも選択できるようにした。</t>
  </si>
  <si>
    <t>階の作成順序が下階から上階であったのを逆にした。
(DDS IFC Viewerでは階は作成順に上から表示される。)</t>
  </si>
  <si>
    <t>外窓の巾を指定できるようにした。</t>
  </si>
  <si>
    <t>柱間に複数の外窓および庇を配置できるようにした。</t>
  </si>
  <si>
    <t>庇作成の可否選択を追加した。</t>
  </si>
  <si>
    <t>調整？外窓を柱型に</t>
  </si>
  <si>
    <t>Parametric BIM Design Software</t>
  </si>
  <si>
    <t>SampleBuilding</t>
  </si>
  <si>
    <t>w/m2K</t>
  </si>
  <si>
    <t>m</t>
  </si>
  <si>
    <t>IAI BS &amp; S-Mech</t>
  </si>
  <si>
    <t>基礎をIfcColumnとIfcBeamで表現していたのを、IfcFootingも選択できるようにした。
(IFC2SKP/GoogleSketchUpではIfcFootingは表示されない。)</t>
  </si>
  <si>
    <t>建物の角度</t>
  </si>
  <si>
    <t>出力ファイル参照時に出力欄に誤りがあったため修正した。</t>
  </si>
  <si>
    <t>建物の方向を水平面の角度で指定するようにした。</t>
  </si>
  <si>
    <t>プログラム中のコメントを整理した。</t>
  </si>
  <si>
    <t>IfcAddressは抽象クラスのためIfcPostalAddressに変更した。</t>
  </si>
  <si>
    <t>通り芯間隔をCSV入力とし可変とした。同時に建物巾と奥行の入力を不要とした。</t>
  </si>
  <si>
    <t>6,8,6</t>
  </si>
  <si>
    <t>5,4,4</t>
  </si>
  <si>
    <t>階高をCSV入力とし可変とした。同時に地上階数の入力を不要とした。</t>
  </si>
  <si>
    <t>地下階数</t>
  </si>
  <si>
    <t>8,6</t>
  </si>
  <si>
    <t>事前にSecom IFCsvrR300(http://groups.yahoo.co.jp/group/ifcsvr-forum/)をインストールしてください。</t>
  </si>
  <si>
    <t>基礎は基礎階にではなく最下階に属するものとし、基礎階は削除した。</t>
  </si>
  <si>
    <t>β20120107</t>
  </si>
  <si>
    <t>BM_20120107.ifc</t>
  </si>
  <si>
    <t>Date</t>
  </si>
  <si>
    <t>m</t>
  </si>
  <si>
    <t>前</t>
  </si>
  <si>
    <t>外窓作成面の指定方法を東西南北から前後左右に変更した。</t>
  </si>
  <si>
    <t>通り芯引き出し長さ</t>
  </si>
  <si>
    <t>開口のローカル座標系の参照先(PlacementRelTo)を階から壁に変更した。
(IFC2SKP/GoogleSketchUpでは参照先を階にすると位置や方向が正しく表示されない。)</t>
  </si>
  <si>
    <t>通り芯のローカル座標系の参照先を建物から階に変更した。</t>
  </si>
  <si>
    <t>建物のElevationOfRefHeightに誤りがあったため修正した。</t>
  </si>
  <si>
    <t>建物、階、室の形状(IfcProductRepresentation)を実体がないため削除した。(Optional)</t>
  </si>
  <si>
    <t>通り芯から階への関連付けをRelContainedInSpatialStructureとIfcRelAggregatesの両方で設定していたため、IfcRelAggregatesを削除した。
(DDS IFC Viewerでは両方を設定するとIfcGridが二つ表示される。)</t>
  </si>
  <si>
    <t>東西面のパラペットの名称に誤りがあったため修正した。</t>
  </si>
  <si>
    <t>パラペットの名称に誤りがあったため修正した。</t>
  </si>
  <si>
    <t>床と天井の関連付け(IfcRelCoversBldgElements)で参照元(RelatedCoverings)の抜けがあったため修正した。</t>
  </si>
  <si>
    <t>階と室の関連付け(IfcRelAggregate)で参照元(RelatedObject)の抜けがあったため修正した。</t>
  </si>
  <si>
    <t>建物の角度指定に90度ズレがあったため修正した。</t>
  </si>
  <si>
    <t>建物の角度指定が2倍になる。原因不明。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</si>
</sst>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);[Red]\(0.00\)"/>
    <numFmt numFmtId="179" formatCode="0.0_ "/>
    <numFmt numFmtId="180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8"/>
      <color theme="0"/>
      <name val="ＭＳ Ｐゴシック"/>
      <family val="3"/>
    </font>
    <font>
      <sz val="16"/>
      <color theme="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12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6" fontId="3" fillId="0" borderId="0" xfId="57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1" fillId="35" borderId="1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 vertical="center"/>
    </xf>
    <xf numFmtId="0" fontId="41" fillId="35" borderId="10" xfId="0" applyFont="1" applyFill="1" applyBorder="1" applyAlignment="1">
      <alignment vertical="center"/>
    </xf>
    <xf numFmtId="0" fontId="3" fillId="37" borderId="10" xfId="0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quotePrefix="1">
      <alignment vertical="center"/>
    </xf>
    <xf numFmtId="176" fontId="3" fillId="37" borderId="10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7" borderId="17" xfId="0" applyFont="1" applyFill="1" applyBorder="1" applyAlignment="1" applyProtection="1">
      <alignment vertical="center"/>
      <protection locked="0"/>
    </xf>
    <xf numFmtId="177" fontId="3" fillId="37" borderId="10" xfId="0" applyNumberFormat="1" applyFont="1" applyFill="1" applyBorder="1" applyAlignment="1" applyProtection="1">
      <alignment vertical="center"/>
      <protection/>
    </xf>
    <xf numFmtId="176" fontId="3" fillId="37" borderId="10" xfId="0" applyNumberFormat="1" applyFont="1" applyFill="1" applyBorder="1" applyAlignment="1" applyProtection="1">
      <alignment vertical="center"/>
      <protection/>
    </xf>
    <xf numFmtId="178" fontId="3" fillId="37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56" fontId="3" fillId="37" borderId="17" xfId="0" applyNumberFormat="1" applyFont="1" applyFill="1" applyBorder="1" applyAlignment="1" applyProtection="1" quotePrefix="1">
      <alignment vertical="center"/>
      <protection locked="0"/>
    </xf>
    <xf numFmtId="179" fontId="3" fillId="37" borderId="10" xfId="0" applyNumberFormat="1" applyFont="1" applyFill="1" applyBorder="1" applyAlignment="1" applyProtection="1">
      <alignment horizontal="right" vertical="center"/>
      <protection/>
    </xf>
    <xf numFmtId="180" fontId="3" fillId="37" borderId="10" xfId="0" applyNumberFormat="1" applyFont="1" applyFill="1" applyBorder="1" applyAlignment="1" applyProtection="1">
      <alignment horizontal="right" vertical="center"/>
      <protection/>
    </xf>
    <xf numFmtId="179" fontId="3" fillId="0" borderId="18" xfId="0" applyNumberFormat="1" applyFont="1" applyFill="1" applyBorder="1" applyAlignment="1" applyProtection="1">
      <alignment horizontal="right" vertical="center"/>
      <protection/>
    </xf>
    <xf numFmtId="0" fontId="42" fillId="35" borderId="10" xfId="0" applyFont="1" applyFill="1" applyBorder="1" applyAlignment="1">
      <alignment horizontal="right" vertical="center"/>
    </xf>
    <xf numFmtId="0" fontId="3" fillId="37" borderId="10" xfId="0" applyFont="1" applyFill="1" applyBorder="1" applyAlignment="1" applyProtection="1" quotePrefix="1">
      <alignment vertical="center"/>
      <protection locked="0"/>
    </xf>
    <xf numFmtId="0" fontId="3" fillId="37" borderId="10" xfId="0" applyNumberFormat="1" applyFont="1" applyFill="1" applyBorder="1" applyAlignment="1" applyProtection="1" quotePrefix="1">
      <alignment vertical="center"/>
      <protection locked="0"/>
    </xf>
    <xf numFmtId="0" fontId="3" fillId="37" borderId="17" xfId="0" applyFont="1" applyFill="1" applyBorder="1" applyAlignment="1" applyProtection="1">
      <alignment vertical="center"/>
      <protection locked="0"/>
    </xf>
    <xf numFmtId="177" fontId="3" fillId="37" borderId="18" xfId="0" applyNumberFormat="1" applyFont="1" applyFill="1" applyBorder="1" applyAlignment="1" applyProtection="1">
      <alignment vertical="center"/>
      <protection/>
    </xf>
    <xf numFmtId="179" fontId="3" fillId="37" borderId="10" xfId="0" applyNumberFormat="1" applyFont="1" applyFill="1" applyBorder="1" applyAlignment="1" applyProtection="1">
      <alignment vertical="center"/>
      <protection locked="0"/>
    </xf>
    <xf numFmtId="177" fontId="3" fillId="37" borderId="10" xfId="0" applyNumberFormat="1" applyFont="1" applyFill="1" applyBorder="1" applyAlignment="1" applyProtection="1">
      <alignment horizontal="right" vertical="center"/>
      <protection/>
    </xf>
    <xf numFmtId="176" fontId="3" fillId="37" borderId="10" xfId="0" applyNumberFormat="1" applyFont="1" applyFill="1" applyBorder="1" applyAlignment="1" applyProtection="1">
      <alignment vertical="center"/>
      <protection locked="0"/>
    </xf>
    <xf numFmtId="0" fontId="3" fillId="37" borderId="17" xfId="0" applyFont="1" applyFill="1" applyBorder="1" applyAlignment="1" applyProtection="1">
      <alignment vertical="center"/>
      <protection locked="0"/>
    </xf>
    <xf numFmtId="0" fontId="3" fillId="37" borderId="17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1" fillId="35" borderId="19" xfId="0" applyFont="1" applyFill="1" applyBorder="1" applyAlignment="1">
      <alignment horizontal="right" vertical="center"/>
    </xf>
    <xf numFmtId="0" fontId="41" fillId="0" borderId="20" xfId="0" applyFont="1" applyBorder="1" applyAlignment="1">
      <alignment horizontal="right" vertical="center"/>
    </xf>
    <xf numFmtId="0" fontId="41" fillId="0" borderId="21" xfId="0" applyFont="1" applyBorder="1" applyAlignment="1">
      <alignment horizontal="right" vertical="center"/>
    </xf>
    <xf numFmtId="0" fontId="6" fillId="35" borderId="22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3" fillId="35" borderId="23" xfId="0" applyFont="1" applyFill="1" applyBorder="1" applyAlignment="1">
      <alignment horizontal="center" vertical="center"/>
    </xf>
    <xf numFmtId="0" fontId="41" fillId="35" borderId="23" xfId="0" applyFont="1" applyFill="1" applyBorder="1" applyAlignment="1">
      <alignment horizontal="right" vertical="center"/>
    </xf>
    <xf numFmtId="0" fontId="41" fillId="35" borderId="24" xfId="0" applyFont="1" applyFill="1" applyBorder="1" applyAlignment="1">
      <alignment horizontal="right" vertical="center"/>
    </xf>
    <xf numFmtId="0" fontId="3" fillId="37" borderId="17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7" fontId="3" fillId="37" borderId="17" xfId="0" applyNumberFormat="1" applyFont="1" applyFill="1" applyBorder="1" applyAlignment="1" applyProtection="1">
      <alignment vertical="center"/>
      <protection/>
    </xf>
    <xf numFmtId="176" fontId="3" fillId="37" borderId="17" xfId="0" applyNumberFormat="1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26</xdr:row>
      <xdr:rowOff>0</xdr:rowOff>
    </xdr:from>
    <xdr:to>
      <xdr:col>7</xdr:col>
      <xdr:colOff>9525</xdr:colOff>
      <xdr:row>38</xdr:row>
      <xdr:rowOff>9525</xdr:rowOff>
    </xdr:to>
    <xdr:pic>
      <xdr:nvPicPr>
        <xdr:cNvPr id="1" name="cmdEx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943600"/>
          <a:ext cx="6572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9525</xdr:colOff>
      <xdr:row>3</xdr:row>
      <xdr:rowOff>9525</xdr:rowOff>
    </xdr:from>
    <xdr:to>
      <xdr:col>7</xdr:col>
      <xdr:colOff>9525</xdr:colOff>
      <xdr:row>4</xdr:row>
      <xdr:rowOff>0</xdr:rowOff>
    </xdr:to>
    <xdr:pic>
      <xdr:nvPicPr>
        <xdr:cNvPr id="2" name="cmdoutfi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695325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I54"/>
  <sheetViews>
    <sheetView showGridLines="0" tabSelected="1" zoomScale="90" zoomScaleNormal="90" zoomScalePageLayoutView="0" workbookViewId="0" topLeftCell="B1">
      <selection activeCell="J23" sqref="J23"/>
    </sheetView>
  </sheetViews>
  <sheetFormatPr defaultColWidth="9.00390625" defaultRowHeight="13.5"/>
  <cols>
    <col min="1" max="2" width="3.625" style="0" customWidth="1"/>
    <col min="3" max="3" width="22.625" style="0" customWidth="1"/>
    <col min="4" max="6" width="16.625" style="0" customWidth="1"/>
    <col min="7" max="7" width="8.625" style="0" customWidth="1"/>
    <col min="8" max="9" width="3.625" style="0" customWidth="1"/>
  </cols>
  <sheetData>
    <row r="1" ht="18" customHeight="1" thickBot="1"/>
    <row r="2" spans="2:8" ht="18" customHeight="1">
      <c r="B2" s="55" t="s">
        <v>117</v>
      </c>
      <c r="C2" s="56"/>
      <c r="D2" s="57" t="s">
        <v>57</v>
      </c>
      <c r="E2" s="57"/>
      <c r="F2" s="57"/>
      <c r="G2" s="58" t="s">
        <v>136</v>
      </c>
      <c r="H2" s="59"/>
    </row>
    <row r="3" spans="2:8" ht="18" customHeight="1">
      <c r="B3" s="9"/>
      <c r="C3" s="3" t="s">
        <v>134</v>
      </c>
      <c r="D3" s="3"/>
      <c r="E3" s="3"/>
      <c r="F3" s="3"/>
      <c r="G3" s="3"/>
      <c r="H3" s="10"/>
    </row>
    <row r="4" spans="2:8" ht="18" customHeight="1">
      <c r="B4" s="9"/>
      <c r="C4" s="18" t="s">
        <v>2</v>
      </c>
      <c r="D4" s="60" t="s">
        <v>137</v>
      </c>
      <c r="E4" s="61"/>
      <c r="F4" s="62"/>
      <c r="G4" s="19" t="s">
        <v>3</v>
      </c>
      <c r="H4" s="10"/>
    </row>
    <row r="5" spans="2:8" ht="18" customHeight="1">
      <c r="B5" s="9"/>
      <c r="C5" s="20"/>
      <c r="D5" s="21"/>
      <c r="E5" s="21"/>
      <c r="F5" s="21"/>
      <c r="G5" s="19" t="s">
        <v>3</v>
      </c>
      <c r="H5" s="10"/>
    </row>
    <row r="6" spans="2:8" ht="18" customHeight="1">
      <c r="B6" s="9"/>
      <c r="C6" s="18" t="s">
        <v>25</v>
      </c>
      <c r="D6" s="63" t="s">
        <v>118</v>
      </c>
      <c r="E6" s="61"/>
      <c r="F6" s="62"/>
      <c r="G6" s="19" t="s">
        <v>3</v>
      </c>
      <c r="H6" s="10"/>
    </row>
    <row r="7" spans="2:8" ht="18" customHeight="1">
      <c r="B7" s="9"/>
      <c r="C7" s="18" t="s">
        <v>29</v>
      </c>
      <c r="D7" s="34">
        <v>1</v>
      </c>
      <c r="E7" s="34">
        <v>2</v>
      </c>
      <c r="F7" s="34">
        <v>0.5</v>
      </c>
      <c r="G7" s="19" t="s">
        <v>47</v>
      </c>
      <c r="H7" s="10"/>
    </row>
    <row r="8" spans="2:8" ht="18" customHeight="1">
      <c r="B8" s="9"/>
      <c r="C8" s="18" t="s">
        <v>123</v>
      </c>
      <c r="D8" s="34">
        <v>15</v>
      </c>
      <c r="E8" s="34"/>
      <c r="F8" s="34"/>
      <c r="G8" s="22" t="s">
        <v>78</v>
      </c>
      <c r="H8" s="10"/>
    </row>
    <row r="9" spans="2:8" ht="18" customHeight="1">
      <c r="B9" s="9"/>
      <c r="C9" s="18"/>
      <c r="D9" s="34"/>
      <c r="E9" s="34"/>
      <c r="F9" s="34"/>
      <c r="G9" s="22" t="s">
        <v>34</v>
      </c>
      <c r="H9" s="10"/>
    </row>
    <row r="10" spans="2:8" ht="18" customHeight="1">
      <c r="B10" s="9"/>
      <c r="C10" s="18"/>
      <c r="D10" s="34"/>
      <c r="E10" s="34"/>
      <c r="F10" s="34"/>
      <c r="G10" s="22" t="s">
        <v>34</v>
      </c>
      <c r="H10" s="10"/>
    </row>
    <row r="11" spans="2:8" ht="18" customHeight="1">
      <c r="B11" s="9"/>
      <c r="C11" s="18"/>
      <c r="D11" s="34"/>
      <c r="E11" s="34"/>
      <c r="F11" s="34"/>
      <c r="G11" s="22" t="s">
        <v>34</v>
      </c>
      <c r="H11" s="10"/>
    </row>
    <row r="12" spans="2:8" ht="18" customHeight="1">
      <c r="B12" s="9"/>
      <c r="C12" s="18" t="s">
        <v>30</v>
      </c>
      <c r="D12" s="34" t="s">
        <v>129</v>
      </c>
      <c r="E12" s="34" t="s">
        <v>133</v>
      </c>
      <c r="F12" s="34" t="s">
        <v>130</v>
      </c>
      <c r="G12" s="19" t="s">
        <v>0</v>
      </c>
      <c r="H12" s="10"/>
    </row>
    <row r="13" spans="2:8" ht="18" customHeight="1">
      <c r="B13" s="9"/>
      <c r="C13" s="18" t="s">
        <v>132</v>
      </c>
      <c r="D13" s="23">
        <v>1</v>
      </c>
      <c r="E13" s="36"/>
      <c r="F13" s="36"/>
      <c r="G13" s="22" t="s">
        <v>34</v>
      </c>
      <c r="H13" s="10"/>
    </row>
    <row r="14" spans="2:8" ht="18" customHeight="1">
      <c r="B14" s="9"/>
      <c r="C14" s="18" t="s">
        <v>46</v>
      </c>
      <c r="D14" s="34">
        <v>3</v>
      </c>
      <c r="E14" s="34">
        <v>0.1</v>
      </c>
      <c r="F14" s="36"/>
      <c r="G14" s="19" t="s">
        <v>0</v>
      </c>
      <c r="H14" s="10"/>
    </row>
    <row r="15" spans="2:8" ht="18" customHeight="1">
      <c r="B15" s="9"/>
      <c r="C15" s="18" t="s">
        <v>1</v>
      </c>
      <c r="D15" s="34">
        <v>0.2</v>
      </c>
      <c r="E15" s="36"/>
      <c r="F15" s="36"/>
      <c r="G15" s="19" t="s">
        <v>0</v>
      </c>
      <c r="H15" s="10"/>
    </row>
    <row r="16" spans="2:9" ht="18" customHeight="1">
      <c r="B16" s="9"/>
      <c r="C16" s="18" t="s">
        <v>31</v>
      </c>
      <c r="D16" s="34">
        <v>0.4</v>
      </c>
      <c r="E16" s="34">
        <v>0.4</v>
      </c>
      <c r="F16" s="36"/>
      <c r="G16" s="19" t="s">
        <v>0</v>
      </c>
      <c r="H16" s="10"/>
      <c r="I16" s="14"/>
    </row>
    <row r="17" spans="2:9" ht="18" customHeight="1">
      <c r="B17" s="9"/>
      <c r="C17" s="18" t="s">
        <v>32</v>
      </c>
      <c r="D17" s="34">
        <v>0.3</v>
      </c>
      <c r="E17" s="34">
        <v>0.6</v>
      </c>
      <c r="F17" s="36"/>
      <c r="G17" s="19" t="s">
        <v>0</v>
      </c>
      <c r="H17" s="10"/>
      <c r="I17" s="14"/>
    </row>
    <row r="18" spans="2:8" ht="18" customHeight="1">
      <c r="B18" s="9"/>
      <c r="C18" s="18" t="s">
        <v>37</v>
      </c>
      <c r="D18" s="34">
        <v>0.2</v>
      </c>
      <c r="E18" s="34">
        <v>0.2</v>
      </c>
      <c r="F18" s="36"/>
      <c r="G18" s="19" t="s">
        <v>0</v>
      </c>
      <c r="H18" s="10"/>
    </row>
    <row r="19" spans="2:8" ht="18" customHeight="1">
      <c r="B19" s="9"/>
      <c r="C19" s="18" t="s">
        <v>43</v>
      </c>
      <c r="D19" s="34">
        <v>2</v>
      </c>
      <c r="E19" s="34">
        <v>1</v>
      </c>
      <c r="F19" s="36"/>
      <c r="G19" s="19" t="s">
        <v>0</v>
      </c>
      <c r="H19" s="10"/>
    </row>
    <row r="20" spans="2:8" ht="18" customHeight="1">
      <c r="B20" s="9"/>
      <c r="C20" s="18" t="s">
        <v>42</v>
      </c>
      <c r="D20" s="34">
        <v>0.1</v>
      </c>
      <c r="E20" s="36"/>
      <c r="F20" s="36"/>
      <c r="G20" s="19" t="s">
        <v>0</v>
      </c>
      <c r="H20" s="10"/>
    </row>
    <row r="21" spans="2:8" ht="18" customHeight="1">
      <c r="B21" s="9"/>
      <c r="C21" s="18" t="s">
        <v>64</v>
      </c>
      <c r="D21" s="35">
        <v>2</v>
      </c>
      <c r="E21" s="35">
        <v>4</v>
      </c>
      <c r="F21" s="36"/>
      <c r="G21" s="19" t="s">
        <v>119</v>
      </c>
      <c r="H21" s="10"/>
    </row>
    <row r="22" spans="2:8" ht="18" customHeight="1">
      <c r="B22" s="9"/>
      <c r="C22" s="18" t="s">
        <v>44</v>
      </c>
      <c r="D22" s="34">
        <v>1</v>
      </c>
      <c r="E22" s="36"/>
      <c r="F22" s="36"/>
      <c r="G22" s="19" t="s">
        <v>47</v>
      </c>
      <c r="H22" s="10"/>
    </row>
    <row r="23" spans="2:8" ht="18" customHeight="1">
      <c r="B23" s="9"/>
      <c r="C23" s="18" t="s">
        <v>45</v>
      </c>
      <c r="D23" s="34">
        <v>0.2</v>
      </c>
      <c r="E23" s="34">
        <v>0.5</v>
      </c>
      <c r="F23" s="36"/>
      <c r="G23" s="19" t="s">
        <v>47</v>
      </c>
      <c r="H23" s="10"/>
    </row>
    <row r="24" spans="2:8" ht="18" customHeight="1">
      <c r="B24" s="9"/>
      <c r="C24" s="18" t="s">
        <v>48</v>
      </c>
      <c r="D24" s="34">
        <v>1</v>
      </c>
      <c r="E24" s="34">
        <v>0.2</v>
      </c>
      <c r="F24" s="34">
        <v>2.5</v>
      </c>
      <c r="G24" s="19" t="s">
        <v>120</v>
      </c>
      <c r="H24" s="10"/>
    </row>
    <row r="25" spans="2:9" ht="18" customHeight="1">
      <c r="B25" s="9"/>
      <c r="C25" s="18" t="s">
        <v>142</v>
      </c>
      <c r="D25" s="34">
        <v>2</v>
      </c>
      <c r="E25" s="36"/>
      <c r="F25" s="36"/>
      <c r="G25" s="19" t="s">
        <v>33</v>
      </c>
      <c r="H25" s="10"/>
      <c r="I25" s="17"/>
    </row>
    <row r="26" spans="2:8" ht="18" customHeight="1">
      <c r="B26" s="9"/>
      <c r="C26" s="18"/>
      <c r="D26" s="34"/>
      <c r="E26" s="34"/>
      <c r="F26" s="34"/>
      <c r="G26" s="19"/>
      <c r="H26" s="10"/>
    </row>
    <row r="27" spans="2:8" ht="18" customHeight="1" hidden="1">
      <c r="B27" s="9"/>
      <c r="C27" s="18"/>
      <c r="D27" s="34"/>
      <c r="E27" s="34"/>
      <c r="F27" s="34"/>
      <c r="G27" s="19"/>
      <c r="H27" s="10"/>
    </row>
    <row r="28" spans="2:8" ht="18" customHeight="1" hidden="1">
      <c r="B28" s="9"/>
      <c r="C28" s="18"/>
      <c r="D28" s="34"/>
      <c r="E28" s="34"/>
      <c r="F28" s="34"/>
      <c r="G28" s="19"/>
      <c r="H28" s="10"/>
    </row>
    <row r="29" spans="2:9" ht="18" customHeight="1" hidden="1">
      <c r="B29" s="9"/>
      <c r="C29" s="18"/>
      <c r="D29" s="34"/>
      <c r="E29" s="34"/>
      <c r="F29" s="34"/>
      <c r="G29" s="19"/>
      <c r="H29" s="10"/>
      <c r="I29" s="17"/>
    </row>
    <row r="30" spans="2:8" ht="18" customHeight="1" hidden="1">
      <c r="B30" s="9"/>
      <c r="C30" s="18"/>
      <c r="D30" s="34"/>
      <c r="E30" s="34"/>
      <c r="F30" s="34"/>
      <c r="G30" s="19"/>
      <c r="H30" s="10"/>
    </row>
    <row r="31" spans="2:8" ht="18" customHeight="1" hidden="1">
      <c r="B31" s="9"/>
      <c r="C31" s="18"/>
      <c r="D31" s="34"/>
      <c r="E31" s="34"/>
      <c r="F31" s="34"/>
      <c r="G31" s="19"/>
      <c r="H31" s="10"/>
    </row>
    <row r="32" spans="2:8" ht="18" customHeight="1" hidden="1">
      <c r="B32" s="9"/>
      <c r="C32" s="18"/>
      <c r="D32" s="34"/>
      <c r="E32" s="34"/>
      <c r="F32" s="34"/>
      <c r="G32" s="19"/>
      <c r="H32" s="10"/>
    </row>
    <row r="33" spans="2:8" ht="18" customHeight="1" hidden="1">
      <c r="B33" s="9"/>
      <c r="C33" s="18"/>
      <c r="D33" s="34"/>
      <c r="E33" s="34"/>
      <c r="F33" s="34"/>
      <c r="G33" s="19"/>
      <c r="H33" s="10"/>
    </row>
    <row r="34" spans="2:8" ht="18" customHeight="1" hidden="1">
      <c r="B34" s="9"/>
      <c r="C34" s="18"/>
      <c r="D34" s="34"/>
      <c r="E34" s="34"/>
      <c r="F34" s="34"/>
      <c r="G34" s="19"/>
      <c r="H34" s="10"/>
    </row>
    <row r="35" spans="2:8" ht="18" customHeight="1" hidden="1">
      <c r="B35" s="9"/>
      <c r="C35" s="18"/>
      <c r="D35" s="34"/>
      <c r="E35" s="34"/>
      <c r="F35" s="34"/>
      <c r="G35" s="19"/>
      <c r="H35" s="16"/>
    </row>
    <row r="36" spans="2:8" ht="18" customHeight="1" hidden="1">
      <c r="B36" s="9"/>
      <c r="C36" s="18"/>
      <c r="D36" s="34"/>
      <c r="E36" s="34"/>
      <c r="F36" s="34"/>
      <c r="G36" s="19"/>
      <c r="H36" s="16"/>
    </row>
    <row r="37" spans="2:8" ht="18" customHeight="1" hidden="1">
      <c r="B37" s="9"/>
      <c r="C37" s="18"/>
      <c r="D37" s="34"/>
      <c r="E37" s="34"/>
      <c r="F37" s="34"/>
      <c r="G37" s="19"/>
      <c r="H37" s="16"/>
    </row>
    <row r="38" spans="2:8" ht="18" customHeight="1">
      <c r="B38" s="9"/>
      <c r="C38" s="25"/>
      <c r="D38" s="2"/>
      <c r="E38" s="2"/>
      <c r="F38" s="2"/>
      <c r="G38" s="2"/>
      <c r="H38" s="16"/>
    </row>
    <row r="39" spans="2:8" ht="18" customHeight="1" thickBot="1">
      <c r="B39" s="52" t="s">
        <v>121</v>
      </c>
      <c r="C39" s="53"/>
      <c r="D39" s="53"/>
      <c r="E39" s="53"/>
      <c r="F39" s="53"/>
      <c r="G39" s="53"/>
      <c r="H39" s="54"/>
    </row>
    <row r="40" ht="18" customHeight="1"/>
    <row r="41" spans="1:7" ht="18" customHeight="1">
      <c r="A41" s="14"/>
      <c r="B41" s="14"/>
      <c r="C41" s="14"/>
      <c r="D41" s="14"/>
      <c r="E41" s="14"/>
      <c r="F41" s="14"/>
      <c r="G41" s="14"/>
    </row>
    <row r="42" spans="1:7" ht="13.5">
      <c r="A42" s="14"/>
      <c r="B42" s="14"/>
      <c r="C42" s="14"/>
      <c r="D42" s="14"/>
      <c r="E42" s="14"/>
      <c r="F42" s="14"/>
      <c r="G42" s="15"/>
    </row>
    <row r="43" spans="1:7" ht="13.5">
      <c r="A43" s="14"/>
      <c r="B43" s="14"/>
      <c r="C43" s="14"/>
      <c r="D43" s="14"/>
      <c r="E43" s="14"/>
      <c r="F43" s="14"/>
      <c r="G43" s="14"/>
    </row>
    <row r="44" spans="1:7" ht="13.5">
      <c r="A44" s="14"/>
      <c r="B44" s="14"/>
      <c r="C44" s="14"/>
      <c r="D44" s="14"/>
      <c r="E44" s="14"/>
      <c r="F44" s="14"/>
      <c r="G44" s="14"/>
    </row>
    <row r="45" spans="1:7" ht="13.5">
      <c r="A45" s="14"/>
      <c r="B45" s="14"/>
      <c r="C45" s="14"/>
      <c r="D45" s="14"/>
      <c r="E45" s="14"/>
      <c r="F45" s="14"/>
      <c r="G45" s="14"/>
    </row>
    <row r="46" spans="1:7" ht="13.5">
      <c r="A46" s="14"/>
      <c r="B46" s="14"/>
      <c r="C46" s="14"/>
      <c r="D46" s="14"/>
      <c r="E46" s="14"/>
      <c r="F46" s="14"/>
      <c r="G46" s="14"/>
    </row>
    <row r="47" spans="1:7" ht="13.5">
      <c r="A47" s="14"/>
      <c r="B47" s="14"/>
      <c r="C47" s="14"/>
      <c r="D47" s="14"/>
      <c r="E47" s="14"/>
      <c r="F47" s="14"/>
      <c r="G47" s="14"/>
    </row>
    <row r="48" spans="1:7" ht="13.5">
      <c r="A48" s="14"/>
      <c r="B48" s="14"/>
      <c r="C48" s="14"/>
      <c r="D48" s="14"/>
      <c r="E48" s="14"/>
      <c r="F48" s="14"/>
      <c r="G48" s="14"/>
    </row>
    <row r="49" spans="1:7" ht="13.5">
      <c r="A49" s="14"/>
      <c r="B49" s="14"/>
      <c r="C49" s="14"/>
      <c r="D49" s="14"/>
      <c r="E49" s="14"/>
      <c r="F49" s="14"/>
      <c r="G49" s="14"/>
    </row>
    <row r="50" spans="1:7" ht="13.5">
      <c r="A50" s="14"/>
      <c r="B50" s="14"/>
      <c r="C50" s="14"/>
      <c r="D50" s="14"/>
      <c r="E50" s="14"/>
      <c r="F50" s="14"/>
      <c r="G50" s="14"/>
    </row>
    <row r="51" spans="1:7" ht="13.5">
      <c r="A51" s="14"/>
      <c r="B51" s="14"/>
      <c r="C51" s="14"/>
      <c r="D51" s="14"/>
      <c r="E51" s="14"/>
      <c r="F51" s="14"/>
      <c r="G51" s="14"/>
    </row>
    <row r="52" spans="1:7" ht="13.5">
      <c r="A52" s="14"/>
      <c r="B52" s="14"/>
      <c r="C52" s="14"/>
      <c r="D52" s="14"/>
      <c r="E52" s="14"/>
      <c r="F52" s="14"/>
      <c r="G52" s="14"/>
    </row>
    <row r="53" spans="1:7" ht="13.5">
      <c r="A53" s="14"/>
      <c r="B53" s="14"/>
      <c r="C53" s="14"/>
      <c r="D53" s="14"/>
      <c r="E53" s="14"/>
      <c r="F53" s="14"/>
      <c r="G53" s="14"/>
    </row>
    <row r="54" spans="1:7" ht="13.5">
      <c r="A54" s="14"/>
      <c r="B54" s="14"/>
      <c r="C54" s="14"/>
      <c r="D54" s="14"/>
      <c r="E54" s="14"/>
      <c r="F54" s="14"/>
      <c r="G54" s="14"/>
    </row>
  </sheetData>
  <sheetProtection/>
  <mergeCells count="6">
    <mergeCell ref="B39:H39"/>
    <mergeCell ref="B2:C2"/>
    <mergeCell ref="D2:F2"/>
    <mergeCell ref="G2:H2"/>
    <mergeCell ref="D4:F4"/>
    <mergeCell ref="D6:F6"/>
  </mergeCell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H42"/>
  <sheetViews>
    <sheetView showGridLines="0" zoomScale="90" zoomScaleNormal="90" zoomScalePageLayoutView="0" workbookViewId="0" topLeftCell="A1">
      <selection activeCell="D21" sqref="D21"/>
    </sheetView>
  </sheetViews>
  <sheetFormatPr defaultColWidth="9.00390625" defaultRowHeight="13.5"/>
  <cols>
    <col min="1" max="2" width="3.625" style="14" customWidth="1"/>
    <col min="3" max="3" width="22.625" style="14" customWidth="1"/>
    <col min="4" max="6" width="16.625" style="14" customWidth="1"/>
    <col min="7" max="7" width="8.625" style="14" customWidth="1"/>
    <col min="8" max="9" width="3.625" style="14" customWidth="1"/>
    <col min="10" max="16384" width="9.00390625" style="14" customWidth="1"/>
  </cols>
  <sheetData>
    <row r="1" ht="18" customHeight="1" thickBot="1"/>
    <row r="2" spans="2:8" ht="18" customHeight="1">
      <c r="B2" s="55" t="str">
        <f>'入力1'!$B$2</f>
        <v>Parametric BIM Design Software</v>
      </c>
      <c r="C2" s="65"/>
      <c r="D2" s="57" t="str">
        <f>'入力1'!$D$2</f>
        <v>BIM Maker</v>
      </c>
      <c r="E2" s="57"/>
      <c r="F2" s="57"/>
      <c r="G2" s="58" t="str">
        <f>'入力1'!$G$2</f>
        <v>β20120107</v>
      </c>
      <c r="H2" s="59"/>
    </row>
    <row r="3" spans="2:8" ht="18" customHeight="1">
      <c r="B3" s="24"/>
      <c r="C3" s="25"/>
      <c r="D3" s="25"/>
      <c r="E3" s="25"/>
      <c r="F3" s="25"/>
      <c r="G3" s="25"/>
      <c r="H3" s="26"/>
    </row>
    <row r="4" spans="2:8" ht="18" customHeight="1">
      <c r="B4" s="24"/>
      <c r="C4" s="18" t="s">
        <v>39</v>
      </c>
      <c r="D4" s="63" t="s">
        <v>40</v>
      </c>
      <c r="E4" s="61"/>
      <c r="F4" s="62"/>
      <c r="G4" s="19" t="s">
        <v>3</v>
      </c>
      <c r="H4" s="26"/>
    </row>
    <row r="5" spans="2:8" ht="18" customHeight="1">
      <c r="B5" s="24"/>
      <c r="C5" s="18" t="s">
        <v>20</v>
      </c>
      <c r="D5" s="63" t="s">
        <v>19</v>
      </c>
      <c r="E5" s="61"/>
      <c r="F5" s="62"/>
      <c r="G5" s="19"/>
      <c r="H5" s="26"/>
    </row>
    <row r="6" spans="2:8" ht="18" customHeight="1">
      <c r="B6" s="24"/>
      <c r="C6" s="18" t="s">
        <v>23</v>
      </c>
      <c r="D6" s="63" t="s">
        <v>24</v>
      </c>
      <c r="E6" s="61"/>
      <c r="F6" s="62"/>
      <c r="G6" s="19"/>
      <c r="H6" s="26"/>
    </row>
    <row r="7" spans="2:8" ht="18" customHeight="1">
      <c r="B7" s="24"/>
      <c r="C7" s="18" t="s">
        <v>21</v>
      </c>
      <c r="D7" s="63" t="s">
        <v>90</v>
      </c>
      <c r="E7" s="61"/>
      <c r="F7" s="62"/>
      <c r="G7" s="19"/>
      <c r="H7" s="26"/>
    </row>
    <row r="8" spans="2:8" ht="18" customHeight="1">
      <c r="B8" s="24"/>
      <c r="C8" s="18" t="s">
        <v>22</v>
      </c>
      <c r="D8" s="63" t="s">
        <v>91</v>
      </c>
      <c r="E8" s="61"/>
      <c r="F8" s="62"/>
      <c r="G8" s="19"/>
      <c r="H8" s="26"/>
    </row>
    <row r="9" spans="2:8" ht="18" customHeight="1">
      <c r="B9" s="24"/>
      <c r="C9" s="18"/>
      <c r="D9" s="63"/>
      <c r="E9" s="61"/>
      <c r="F9" s="62"/>
      <c r="G9" s="19" t="s">
        <v>3</v>
      </c>
      <c r="H9" s="26"/>
    </row>
    <row r="10" spans="2:8" ht="18" customHeight="1">
      <c r="B10" s="24"/>
      <c r="C10" s="18" t="s">
        <v>26</v>
      </c>
      <c r="D10" s="63" t="s">
        <v>28</v>
      </c>
      <c r="E10" s="61"/>
      <c r="F10" s="62"/>
      <c r="G10" s="19"/>
      <c r="H10" s="26"/>
    </row>
    <row r="11" spans="2:8" ht="18" customHeight="1">
      <c r="B11" s="24"/>
      <c r="C11" s="18" t="s">
        <v>27</v>
      </c>
      <c r="D11" s="64" t="s">
        <v>58</v>
      </c>
      <c r="E11" s="61"/>
      <c r="F11" s="62"/>
      <c r="G11" s="19"/>
      <c r="H11" s="26"/>
    </row>
    <row r="12" spans="2:8" ht="18" customHeight="1">
      <c r="B12" s="24"/>
      <c r="C12" s="18" t="s">
        <v>35</v>
      </c>
      <c r="D12" s="64" t="s">
        <v>59</v>
      </c>
      <c r="E12" s="61"/>
      <c r="F12" s="62"/>
      <c r="G12" s="19"/>
      <c r="H12" s="26"/>
    </row>
    <row r="13" spans="2:8" ht="18" customHeight="1">
      <c r="B13" s="24"/>
      <c r="C13" s="18" t="s">
        <v>38</v>
      </c>
      <c r="D13" s="33" t="s">
        <v>60</v>
      </c>
      <c r="E13" s="28" t="s">
        <v>61</v>
      </c>
      <c r="F13" s="28"/>
      <c r="G13" s="19" t="s">
        <v>3</v>
      </c>
      <c r="H13" s="26"/>
    </row>
    <row r="14" spans="2:8" ht="18" customHeight="1">
      <c r="B14" s="24"/>
      <c r="C14" s="18" t="s">
        <v>66</v>
      </c>
      <c r="D14" s="60" t="s">
        <v>67</v>
      </c>
      <c r="E14" s="66"/>
      <c r="F14" s="67"/>
      <c r="G14" s="19" t="s">
        <v>3</v>
      </c>
      <c r="H14" s="26"/>
    </row>
    <row r="15" spans="2:8" ht="18" customHeight="1">
      <c r="B15" s="24"/>
      <c r="C15" s="18" t="s">
        <v>81</v>
      </c>
      <c r="D15" s="28" t="s">
        <v>82</v>
      </c>
      <c r="E15" s="41"/>
      <c r="F15" s="41"/>
      <c r="G15" s="19"/>
      <c r="H15" s="26"/>
    </row>
    <row r="16" spans="2:8" ht="18" customHeight="1">
      <c r="B16" s="24"/>
      <c r="C16" s="18"/>
      <c r="D16" s="21">
        <v>35</v>
      </c>
      <c r="E16" s="21">
        <v>41</v>
      </c>
      <c r="F16" s="21">
        <v>2.5</v>
      </c>
      <c r="G16" s="19" t="s">
        <v>36</v>
      </c>
      <c r="H16" s="26"/>
    </row>
    <row r="17" spans="2:8" ht="18" customHeight="1">
      <c r="B17" s="24"/>
      <c r="C17" s="18" t="s">
        <v>83</v>
      </c>
      <c r="D17" s="28" t="s">
        <v>84</v>
      </c>
      <c r="E17" s="41"/>
      <c r="F17" s="41"/>
      <c r="G17" s="19"/>
      <c r="H17" s="26"/>
    </row>
    <row r="18" spans="2:8" ht="18" customHeight="1">
      <c r="B18" s="24"/>
      <c r="C18" s="37"/>
      <c r="D18" s="38">
        <v>139</v>
      </c>
      <c r="E18" s="39">
        <v>45</v>
      </c>
      <c r="F18" s="39">
        <v>14.5</v>
      </c>
      <c r="G18" s="19" t="s">
        <v>36</v>
      </c>
      <c r="H18" s="26"/>
    </row>
    <row r="19" spans="2:8" ht="18" customHeight="1">
      <c r="B19" s="24"/>
      <c r="C19" s="18" t="s">
        <v>77</v>
      </c>
      <c r="D19" s="28">
        <v>10</v>
      </c>
      <c r="E19" s="41"/>
      <c r="F19" s="41"/>
      <c r="G19" s="19" t="s">
        <v>33</v>
      </c>
      <c r="H19" s="26"/>
    </row>
    <row r="20" spans="2:8" ht="18" customHeight="1">
      <c r="B20" s="24"/>
      <c r="C20" s="37" t="s">
        <v>80</v>
      </c>
      <c r="D20" s="28">
        <v>0</v>
      </c>
      <c r="E20" s="41"/>
      <c r="F20" s="41"/>
      <c r="G20" s="19" t="s">
        <v>78</v>
      </c>
      <c r="H20" s="26"/>
    </row>
    <row r="21" spans="2:8" ht="18" customHeight="1">
      <c r="B21" s="24"/>
      <c r="C21" s="18"/>
      <c r="D21" s="28"/>
      <c r="E21" s="28"/>
      <c r="F21" s="28"/>
      <c r="G21" s="19"/>
      <c r="H21" s="26"/>
    </row>
    <row r="22" spans="2:8" ht="18" customHeight="1" hidden="1">
      <c r="B22" s="24"/>
      <c r="C22" s="18"/>
      <c r="D22" s="28"/>
      <c r="E22" s="28"/>
      <c r="F22" s="28"/>
      <c r="G22" s="19"/>
      <c r="H22" s="26"/>
    </row>
    <row r="23" spans="2:8" ht="18" customHeight="1" hidden="1">
      <c r="B23" s="24"/>
      <c r="C23" s="18"/>
      <c r="D23" s="28"/>
      <c r="E23" s="28"/>
      <c r="F23" s="28"/>
      <c r="G23" s="19"/>
      <c r="H23" s="26"/>
    </row>
    <row r="24" spans="2:8" ht="18" customHeight="1" hidden="1">
      <c r="B24" s="24"/>
      <c r="C24" s="18"/>
      <c r="D24" s="28"/>
      <c r="E24" s="28"/>
      <c r="F24" s="28"/>
      <c r="G24" s="19"/>
      <c r="H24" s="26"/>
    </row>
    <row r="25" spans="2:8" ht="18" customHeight="1" hidden="1">
      <c r="B25" s="24"/>
      <c r="C25" s="18"/>
      <c r="D25" s="28"/>
      <c r="E25" s="28"/>
      <c r="F25" s="28"/>
      <c r="G25" s="19"/>
      <c r="H25" s="26"/>
    </row>
    <row r="26" spans="2:8" ht="18" customHeight="1" hidden="1">
      <c r="B26" s="24"/>
      <c r="C26" s="18"/>
      <c r="D26" s="28"/>
      <c r="E26" s="28"/>
      <c r="F26" s="28"/>
      <c r="G26" s="19"/>
      <c r="H26" s="26"/>
    </row>
    <row r="27" spans="2:8" ht="18" customHeight="1" hidden="1">
      <c r="B27" s="24"/>
      <c r="C27" s="18"/>
      <c r="D27" s="28"/>
      <c r="E27" s="28"/>
      <c r="F27" s="28"/>
      <c r="G27" s="19"/>
      <c r="H27" s="26"/>
    </row>
    <row r="28" spans="2:8" ht="18" customHeight="1" hidden="1">
      <c r="B28" s="24"/>
      <c r="C28" s="18"/>
      <c r="D28" s="29"/>
      <c r="E28" s="29"/>
      <c r="F28" s="29"/>
      <c r="G28" s="19"/>
      <c r="H28" s="26"/>
    </row>
    <row r="29" spans="2:8" ht="18" customHeight="1" hidden="1">
      <c r="B29" s="24"/>
      <c r="C29" s="18"/>
      <c r="D29" s="29"/>
      <c r="E29" s="29"/>
      <c r="F29" s="29"/>
      <c r="G29" s="19"/>
      <c r="H29" s="26"/>
    </row>
    <row r="30" spans="2:8" ht="18" customHeight="1" hidden="1">
      <c r="B30" s="24"/>
      <c r="C30" s="18"/>
      <c r="D30" s="29"/>
      <c r="E30" s="29"/>
      <c r="F30" s="29"/>
      <c r="G30" s="19"/>
      <c r="H30" s="26"/>
    </row>
    <row r="31" spans="2:8" ht="18" customHeight="1" hidden="1">
      <c r="B31" s="24"/>
      <c r="C31" s="18"/>
      <c r="D31" s="29"/>
      <c r="E31" s="29"/>
      <c r="F31" s="29"/>
      <c r="G31" s="19"/>
      <c r="H31" s="26"/>
    </row>
    <row r="32" spans="2:8" ht="18" customHeight="1" hidden="1">
      <c r="B32" s="24"/>
      <c r="C32" s="18"/>
      <c r="D32" s="30"/>
      <c r="E32" s="30"/>
      <c r="F32" s="30"/>
      <c r="G32" s="19"/>
      <c r="H32" s="26"/>
    </row>
    <row r="33" spans="2:8" ht="18" customHeight="1" hidden="1">
      <c r="B33" s="24"/>
      <c r="C33" s="18"/>
      <c r="D33" s="30"/>
      <c r="E33" s="30"/>
      <c r="F33" s="30"/>
      <c r="G33" s="19"/>
      <c r="H33" s="26"/>
    </row>
    <row r="34" spans="2:8" ht="18" customHeight="1" hidden="1">
      <c r="B34" s="24"/>
      <c r="C34" s="18"/>
      <c r="D34" s="29"/>
      <c r="E34" s="29"/>
      <c r="F34" s="29"/>
      <c r="G34" s="19"/>
      <c r="H34" s="26"/>
    </row>
    <row r="35" spans="2:8" ht="18" customHeight="1" hidden="1">
      <c r="B35" s="24"/>
      <c r="C35" s="18"/>
      <c r="D35" s="29"/>
      <c r="E35" s="29"/>
      <c r="F35" s="29"/>
      <c r="G35" s="19"/>
      <c r="H35" s="26"/>
    </row>
    <row r="36" spans="2:8" ht="18" customHeight="1" hidden="1">
      <c r="B36" s="24"/>
      <c r="C36" s="18"/>
      <c r="D36" s="29"/>
      <c r="E36" s="29"/>
      <c r="F36" s="29"/>
      <c r="G36" s="19"/>
      <c r="H36" s="26"/>
    </row>
    <row r="37" spans="2:8" ht="18" customHeight="1" hidden="1">
      <c r="B37" s="24"/>
      <c r="C37" s="18"/>
      <c r="D37" s="29"/>
      <c r="E37" s="29"/>
      <c r="F37" s="29"/>
      <c r="G37" s="19"/>
      <c r="H37" s="32"/>
    </row>
    <row r="38" spans="2:8" ht="18" customHeight="1">
      <c r="B38" s="24"/>
      <c r="C38" s="31"/>
      <c r="D38" s="31"/>
      <c r="E38" s="31"/>
      <c r="F38" s="31"/>
      <c r="G38" s="31"/>
      <c r="H38" s="32"/>
    </row>
    <row r="39" spans="2:8" ht="18" customHeight="1" thickBot="1">
      <c r="B39" s="52" t="str">
        <f>'入力1'!$B$39</f>
        <v>IAI BS &amp; S-Mech</v>
      </c>
      <c r="C39" s="53"/>
      <c r="D39" s="53"/>
      <c r="E39" s="53"/>
      <c r="F39" s="53"/>
      <c r="G39" s="53"/>
      <c r="H39" s="54"/>
    </row>
    <row r="40" ht="18" customHeight="1"/>
    <row r="42" ht="12">
      <c r="G42" s="15"/>
    </row>
  </sheetData>
  <sheetProtection/>
  <mergeCells count="14">
    <mergeCell ref="B39:H39"/>
    <mergeCell ref="G2:H2"/>
    <mergeCell ref="D4:F4"/>
    <mergeCell ref="D5:F5"/>
    <mergeCell ref="D6:F6"/>
    <mergeCell ref="D7:F7"/>
    <mergeCell ref="D8:F8"/>
    <mergeCell ref="D10:F10"/>
    <mergeCell ref="D11:F11"/>
    <mergeCell ref="D12:F12"/>
    <mergeCell ref="D9:F9"/>
    <mergeCell ref="B2:C2"/>
    <mergeCell ref="D2:F2"/>
    <mergeCell ref="D14:F14"/>
  </mergeCells>
  <dataValidations count="2">
    <dataValidation type="list" allowBlank="1" showInputMessage="1" showErrorMessage="1" sqref="D15">
      <formula1>"北緯,南緯"</formula1>
    </dataValidation>
    <dataValidation type="list" allowBlank="1" showInputMessage="1" showErrorMessage="1" sqref="D17">
      <formula1>"東経,西経"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H42"/>
  <sheetViews>
    <sheetView showGridLines="0" zoomScale="90" zoomScaleNormal="90" zoomScalePageLayoutView="0" workbookViewId="0" topLeftCell="A1">
      <selection activeCell="J20" sqref="J20"/>
    </sheetView>
  </sheetViews>
  <sheetFormatPr defaultColWidth="9.00390625" defaultRowHeight="13.5"/>
  <cols>
    <col min="1" max="2" width="3.625" style="14" customWidth="1"/>
    <col min="3" max="3" width="22.625" style="14" customWidth="1"/>
    <col min="4" max="6" width="16.625" style="14" customWidth="1"/>
    <col min="7" max="7" width="8.625" style="14" customWidth="1"/>
    <col min="8" max="9" width="3.625" style="14" customWidth="1"/>
    <col min="10" max="16384" width="9.00390625" style="14" customWidth="1"/>
  </cols>
  <sheetData>
    <row r="1" ht="18" customHeight="1" thickBot="1"/>
    <row r="2" spans="2:8" ht="18" customHeight="1">
      <c r="B2" s="55" t="str">
        <f>'入力1'!$B$2</f>
        <v>Parametric BIM Design Software</v>
      </c>
      <c r="C2" s="65"/>
      <c r="D2" s="57" t="str">
        <f>'入力1'!$D$2</f>
        <v>BIM Maker</v>
      </c>
      <c r="E2" s="57"/>
      <c r="F2" s="57"/>
      <c r="G2" s="58" t="str">
        <f>'入力1'!$G$2</f>
        <v>β20120107</v>
      </c>
      <c r="H2" s="59"/>
    </row>
    <row r="3" spans="2:8" ht="18" customHeight="1">
      <c r="B3" s="24"/>
      <c r="C3" s="25"/>
      <c r="D3" s="25"/>
      <c r="E3" s="25"/>
      <c r="F3" s="25"/>
      <c r="G3" s="25"/>
      <c r="H3" s="26"/>
    </row>
    <row r="4" spans="2:8" ht="18" customHeight="1">
      <c r="B4" s="24"/>
      <c r="C4" s="18" t="s">
        <v>104</v>
      </c>
      <c r="D4" s="27" t="s">
        <v>41</v>
      </c>
      <c r="E4" s="46" t="s">
        <v>41</v>
      </c>
      <c r="F4" s="36"/>
      <c r="G4" s="22" t="s">
        <v>34</v>
      </c>
      <c r="H4" s="26"/>
    </row>
    <row r="5" spans="2:8" ht="18" customHeight="1">
      <c r="B5" s="24"/>
      <c r="C5" s="18" t="s">
        <v>63</v>
      </c>
      <c r="D5" s="40" t="s">
        <v>41</v>
      </c>
      <c r="E5" s="40" t="s">
        <v>41</v>
      </c>
      <c r="F5" s="36"/>
      <c r="G5" s="22" t="s">
        <v>34</v>
      </c>
      <c r="H5" s="26"/>
    </row>
    <row r="6" spans="2:8" ht="18" customHeight="1">
      <c r="B6" s="24"/>
      <c r="C6" s="18" t="s">
        <v>49</v>
      </c>
      <c r="D6" s="40" t="s">
        <v>41</v>
      </c>
      <c r="E6" s="36"/>
      <c r="F6" s="36"/>
      <c r="G6" s="22" t="s">
        <v>34</v>
      </c>
      <c r="H6" s="26"/>
    </row>
    <row r="7" spans="2:8" ht="18" customHeight="1">
      <c r="B7" s="24"/>
      <c r="C7" s="18" t="s">
        <v>50</v>
      </c>
      <c r="D7" s="40" t="s">
        <v>41</v>
      </c>
      <c r="E7" s="36"/>
      <c r="F7" s="36"/>
      <c r="G7" s="22" t="s">
        <v>34</v>
      </c>
      <c r="H7" s="26"/>
    </row>
    <row r="8" spans="2:8" ht="18" customHeight="1">
      <c r="B8" s="24"/>
      <c r="C8" s="18" t="s">
        <v>103</v>
      </c>
      <c r="D8" s="40" t="s">
        <v>41</v>
      </c>
      <c r="E8" s="40" t="s">
        <v>41</v>
      </c>
      <c r="F8" s="36"/>
      <c r="G8" s="22" t="s">
        <v>34</v>
      </c>
      <c r="H8" s="26"/>
    </row>
    <row r="9" spans="2:8" ht="18" customHeight="1">
      <c r="B9" s="24"/>
      <c r="C9" s="18" t="s">
        <v>51</v>
      </c>
      <c r="D9" s="40" t="s">
        <v>41</v>
      </c>
      <c r="E9" s="36"/>
      <c r="F9" s="36"/>
      <c r="G9" s="19"/>
      <c r="H9" s="26"/>
    </row>
    <row r="10" spans="2:8" ht="18" customHeight="1">
      <c r="B10" s="24"/>
      <c r="C10" s="18" t="s">
        <v>105</v>
      </c>
      <c r="D10" s="40" t="s">
        <v>41</v>
      </c>
      <c r="E10" s="36"/>
      <c r="F10" s="36"/>
      <c r="G10" s="19"/>
      <c r="H10" s="26"/>
    </row>
    <row r="11" spans="2:8" ht="18" customHeight="1">
      <c r="B11" s="24"/>
      <c r="C11" s="18" t="s">
        <v>52</v>
      </c>
      <c r="D11" s="40" t="s">
        <v>41</v>
      </c>
      <c r="E11" s="40" t="s">
        <v>41</v>
      </c>
      <c r="F11" s="36"/>
      <c r="G11" s="22" t="s">
        <v>34</v>
      </c>
      <c r="H11" s="26"/>
    </row>
    <row r="12" spans="2:8" ht="18" customHeight="1">
      <c r="B12" s="24"/>
      <c r="C12" s="18"/>
      <c r="D12" s="27"/>
      <c r="E12" s="28"/>
      <c r="F12" s="28"/>
      <c r="G12" s="19"/>
      <c r="H12" s="26"/>
    </row>
    <row r="13" spans="2:8" ht="18" customHeight="1">
      <c r="B13" s="24"/>
      <c r="C13" s="18" t="s">
        <v>53</v>
      </c>
      <c r="D13" s="40" t="s">
        <v>41</v>
      </c>
      <c r="E13" s="36"/>
      <c r="F13" s="36"/>
      <c r="G13" s="22" t="s">
        <v>34</v>
      </c>
      <c r="H13" s="26"/>
    </row>
    <row r="14" spans="2:8" ht="18" customHeight="1">
      <c r="B14" s="24"/>
      <c r="C14" s="18" t="s">
        <v>54</v>
      </c>
      <c r="D14" s="40" t="s">
        <v>86</v>
      </c>
      <c r="E14" s="36"/>
      <c r="F14" s="36"/>
      <c r="G14" s="22" t="s">
        <v>34</v>
      </c>
      <c r="H14" s="26"/>
    </row>
    <row r="15" spans="2:8" ht="18" customHeight="1">
      <c r="B15" s="24"/>
      <c r="C15" s="18" t="s">
        <v>56</v>
      </c>
      <c r="D15" s="40" t="s">
        <v>41</v>
      </c>
      <c r="E15" s="40" t="s">
        <v>86</v>
      </c>
      <c r="F15" s="21" t="s">
        <v>41</v>
      </c>
      <c r="G15" s="22" t="s">
        <v>34</v>
      </c>
      <c r="H15" s="26"/>
    </row>
    <row r="16" spans="2:8" ht="18" customHeight="1">
      <c r="B16" s="24"/>
      <c r="C16" s="18" t="s">
        <v>55</v>
      </c>
      <c r="D16" s="40" t="s">
        <v>41</v>
      </c>
      <c r="E16" s="40" t="s">
        <v>41</v>
      </c>
      <c r="F16" s="21" t="s">
        <v>41</v>
      </c>
      <c r="G16" s="22" t="s">
        <v>34</v>
      </c>
      <c r="H16" s="26"/>
    </row>
    <row r="17" spans="2:8" ht="18" customHeight="1">
      <c r="B17" s="24"/>
      <c r="C17" s="18" t="s">
        <v>116</v>
      </c>
      <c r="D17" s="45" t="s">
        <v>86</v>
      </c>
      <c r="E17" s="28"/>
      <c r="F17" s="28"/>
      <c r="G17" s="19"/>
      <c r="H17" s="26"/>
    </row>
    <row r="18" spans="2:8" ht="18" customHeight="1">
      <c r="B18" s="24"/>
      <c r="C18" s="18"/>
      <c r="D18" s="28"/>
      <c r="E18" s="28"/>
      <c r="F18" s="28"/>
      <c r="G18" s="19"/>
      <c r="H18" s="26"/>
    </row>
    <row r="19" spans="2:8" ht="18" customHeight="1">
      <c r="B19" s="24"/>
      <c r="C19" s="18"/>
      <c r="D19" s="28"/>
      <c r="E19" s="28"/>
      <c r="F19" s="28"/>
      <c r="G19" s="19"/>
      <c r="H19" s="26"/>
    </row>
    <row r="20" spans="2:8" ht="18" customHeight="1">
      <c r="B20" s="24"/>
      <c r="C20" s="18" t="s">
        <v>92</v>
      </c>
      <c r="D20" s="43" t="s">
        <v>140</v>
      </c>
      <c r="E20" s="28"/>
      <c r="F20" s="28"/>
      <c r="G20" s="22" t="s">
        <v>34</v>
      </c>
      <c r="H20" s="26"/>
    </row>
    <row r="21" spans="2:8" ht="18" customHeight="1">
      <c r="B21" s="24"/>
      <c r="C21" s="18" t="s">
        <v>102</v>
      </c>
      <c r="D21" s="44">
        <v>2</v>
      </c>
      <c r="E21" s="42"/>
      <c r="F21" s="21"/>
      <c r="G21" s="22" t="s">
        <v>34</v>
      </c>
      <c r="H21" s="26"/>
    </row>
    <row r="22" spans="2:8" ht="18" customHeight="1">
      <c r="B22" s="24"/>
      <c r="C22" s="18" t="s">
        <v>96</v>
      </c>
      <c r="D22" s="42">
        <v>3</v>
      </c>
      <c r="E22" s="28"/>
      <c r="F22" s="28"/>
      <c r="G22" s="22" t="s">
        <v>139</v>
      </c>
      <c r="H22" s="26"/>
    </row>
    <row r="23" spans="2:8" ht="18" customHeight="1">
      <c r="B23" s="24"/>
      <c r="C23" s="18"/>
      <c r="D23" s="28"/>
      <c r="E23" s="28"/>
      <c r="F23" s="28"/>
      <c r="G23" s="19"/>
      <c r="H23" s="26"/>
    </row>
    <row r="24" spans="2:8" ht="18" customHeight="1">
      <c r="B24" s="24"/>
      <c r="C24" s="18"/>
      <c r="D24" s="28"/>
      <c r="E24" s="28"/>
      <c r="F24" s="28"/>
      <c r="G24" s="19"/>
      <c r="H24" s="26"/>
    </row>
    <row r="25" spans="2:8" ht="18" customHeight="1">
      <c r="B25" s="24"/>
      <c r="C25" s="18" t="s">
        <v>107</v>
      </c>
      <c r="D25" s="28" t="s">
        <v>106</v>
      </c>
      <c r="E25" s="28"/>
      <c r="F25" s="28"/>
      <c r="G25" s="22" t="s">
        <v>34</v>
      </c>
      <c r="H25" s="26"/>
    </row>
    <row r="26" spans="2:8" ht="18" customHeight="1">
      <c r="B26" s="24"/>
      <c r="C26" s="18" t="s">
        <v>108</v>
      </c>
      <c r="D26" s="29" t="s">
        <v>109</v>
      </c>
      <c r="E26" s="29" t="s">
        <v>110</v>
      </c>
      <c r="F26" s="29"/>
      <c r="G26" s="22" t="s">
        <v>34</v>
      </c>
      <c r="H26" s="26"/>
    </row>
    <row r="27" spans="2:8" ht="18" customHeight="1">
      <c r="B27" s="24"/>
      <c r="C27" s="18"/>
      <c r="D27" s="29"/>
      <c r="E27" s="29"/>
      <c r="F27" s="29"/>
      <c r="G27" s="19"/>
      <c r="H27" s="26"/>
    </row>
    <row r="28" spans="2:8" ht="18" customHeight="1" hidden="1">
      <c r="B28" s="24"/>
      <c r="C28" s="18"/>
      <c r="D28" s="29"/>
      <c r="E28" s="29"/>
      <c r="F28" s="29"/>
      <c r="G28" s="19"/>
      <c r="H28" s="26"/>
    </row>
    <row r="29" spans="2:8" ht="18" customHeight="1" hidden="1">
      <c r="B29" s="24"/>
      <c r="C29" s="18"/>
      <c r="D29" s="29"/>
      <c r="E29" s="29"/>
      <c r="F29" s="29"/>
      <c r="G29" s="19"/>
      <c r="H29" s="26"/>
    </row>
    <row r="30" spans="2:8" ht="18" customHeight="1" hidden="1">
      <c r="B30" s="24"/>
      <c r="C30" s="18"/>
      <c r="D30" s="30"/>
      <c r="E30" s="30"/>
      <c r="F30" s="30"/>
      <c r="G30" s="19"/>
      <c r="H30" s="26"/>
    </row>
    <row r="31" spans="2:8" ht="18" customHeight="1" hidden="1">
      <c r="B31" s="24"/>
      <c r="C31" s="18"/>
      <c r="D31" s="30"/>
      <c r="E31" s="30"/>
      <c r="F31" s="30"/>
      <c r="G31" s="19"/>
      <c r="H31" s="26"/>
    </row>
    <row r="32" spans="2:8" ht="18" customHeight="1" hidden="1">
      <c r="B32" s="24"/>
      <c r="C32" s="18"/>
      <c r="D32" s="29"/>
      <c r="E32" s="29"/>
      <c r="F32" s="29"/>
      <c r="G32" s="19"/>
      <c r="H32" s="26"/>
    </row>
    <row r="33" spans="2:8" ht="18" customHeight="1" hidden="1">
      <c r="B33" s="24"/>
      <c r="C33" s="18"/>
      <c r="D33" s="29"/>
      <c r="E33" s="29"/>
      <c r="F33" s="29"/>
      <c r="G33" s="19"/>
      <c r="H33" s="26"/>
    </row>
    <row r="34" spans="2:8" ht="18" customHeight="1" hidden="1">
      <c r="B34" s="24"/>
      <c r="C34" s="18"/>
      <c r="D34" s="29"/>
      <c r="E34" s="29"/>
      <c r="F34" s="29"/>
      <c r="G34" s="19"/>
      <c r="H34" s="32"/>
    </row>
    <row r="35" spans="2:8" ht="18" customHeight="1" hidden="1">
      <c r="B35" s="24"/>
      <c r="C35" s="18"/>
      <c r="D35" s="29"/>
      <c r="E35" s="29"/>
      <c r="F35" s="29"/>
      <c r="G35" s="19"/>
      <c r="H35" s="32"/>
    </row>
    <row r="36" spans="2:8" ht="18" customHeight="1" hidden="1">
      <c r="B36" s="24"/>
      <c r="C36" s="18"/>
      <c r="D36" s="29"/>
      <c r="E36" s="29"/>
      <c r="F36" s="29"/>
      <c r="G36" s="19"/>
      <c r="H36" s="32"/>
    </row>
    <row r="37" spans="2:8" ht="18" customHeight="1" hidden="1">
      <c r="B37" s="24"/>
      <c r="C37" s="18"/>
      <c r="D37" s="29"/>
      <c r="E37" s="29"/>
      <c r="F37" s="29"/>
      <c r="G37" s="19"/>
      <c r="H37" s="32"/>
    </row>
    <row r="38" spans="2:8" ht="18" customHeight="1">
      <c r="B38" s="24"/>
      <c r="C38" s="25"/>
      <c r="D38" s="31"/>
      <c r="E38" s="31"/>
      <c r="F38" s="31"/>
      <c r="G38" s="31"/>
      <c r="H38" s="32"/>
    </row>
    <row r="39" spans="2:8" ht="18" customHeight="1" thickBot="1">
      <c r="B39" s="52" t="str">
        <f>'入力1'!$B$39</f>
        <v>IAI BS &amp; S-Mech</v>
      </c>
      <c r="C39" s="53"/>
      <c r="D39" s="53"/>
      <c r="E39" s="53"/>
      <c r="F39" s="53"/>
      <c r="G39" s="53"/>
      <c r="H39" s="54"/>
    </row>
    <row r="40" ht="18" customHeight="1"/>
    <row r="42" ht="12">
      <c r="G42" s="15"/>
    </row>
  </sheetData>
  <sheetProtection/>
  <mergeCells count="4">
    <mergeCell ref="B39:H39"/>
    <mergeCell ref="B2:C2"/>
    <mergeCell ref="D2:F2"/>
    <mergeCell ref="G2:H2"/>
  </mergeCells>
  <dataValidations count="5">
    <dataValidation type="list" allowBlank="1" showInputMessage="1" showErrorMessage="1" sqref="E15:F16 E4:E5 E8 E11 D13:D17 D4:D11">
      <formula1>"Y,N"</formula1>
    </dataValidation>
    <dataValidation type="list" allowBlank="1" showInputMessage="1" showErrorMessage="1" sqref="D20">
      <formula1>"前,後,左,右,前後,左右,全,前後左,前後右,前左右,後左右"</formula1>
    </dataValidation>
    <dataValidation type="list" allowBlank="1" showInputMessage="1" showErrorMessage="1" sqref="D25">
      <formula1>"IfcPlate,IfcSlab"</formula1>
    </dataValidation>
    <dataValidation type="list" allowBlank="1" showInputMessage="1" showErrorMessage="1" sqref="D26">
      <formula1>"IfcFooting,IfcColumn"</formula1>
    </dataValidation>
    <dataValidation type="list" allowBlank="1" showInputMessage="1" showErrorMessage="1" sqref="E26">
      <formula1>"IfcFooting,IfcBeam"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C53"/>
  <sheetViews>
    <sheetView zoomScalePageLayoutView="0" workbookViewId="0" topLeftCell="A25">
      <selection activeCell="D15" sqref="D15"/>
    </sheetView>
  </sheetViews>
  <sheetFormatPr defaultColWidth="9.00390625" defaultRowHeight="13.5"/>
  <cols>
    <col min="1" max="1" width="4.625" style="47" customWidth="1"/>
    <col min="2" max="2" width="12.625" style="51" customWidth="1"/>
    <col min="3" max="3" width="63.00390625" style="47" customWidth="1"/>
    <col min="4" max="16384" width="9.00390625" style="47" customWidth="1"/>
  </cols>
  <sheetData>
    <row r="1" spans="1:3" ht="12">
      <c r="A1" s="68" t="s">
        <v>93</v>
      </c>
      <c r="B1" s="68"/>
      <c r="C1" s="69"/>
    </row>
    <row r="2" ht="12"/>
    <row r="3" spans="1:3" ht="12">
      <c r="A3" s="48" t="s">
        <v>70</v>
      </c>
      <c r="B3" s="49" t="s">
        <v>138</v>
      </c>
      <c r="C3" s="48" t="s">
        <v>62</v>
      </c>
    </row>
    <row r="4" spans="1:3" ht="72">
      <c r="A4" s="48">
        <v>1</v>
      </c>
      <c r="B4" s="50">
        <v>40669</v>
      </c>
      <c r="C4" s="48" t="s">
        <v>71</v>
      </c>
    </row>
    <row r="5" spans="1:3" ht="24">
      <c r="A5" s="48">
        <v>2</v>
      </c>
      <c r="B5" s="50">
        <v>40672</v>
      </c>
      <c r="C5" s="48" t="s">
        <v>72</v>
      </c>
    </row>
    <row r="6" spans="1:3" ht="12">
      <c r="A6" s="48">
        <v>3</v>
      </c>
      <c r="B6" s="50">
        <v>40672</v>
      </c>
      <c r="C6" s="48" t="s">
        <v>68</v>
      </c>
    </row>
    <row r="7" spans="1:3" ht="12">
      <c r="A7" s="48">
        <v>4</v>
      </c>
      <c r="B7" s="50">
        <v>40672</v>
      </c>
      <c r="C7" s="48" t="s">
        <v>69</v>
      </c>
    </row>
    <row r="8" spans="1:3" ht="36">
      <c r="A8" s="48">
        <v>5</v>
      </c>
      <c r="B8" s="50">
        <v>40676</v>
      </c>
      <c r="C8" s="48" t="s">
        <v>73</v>
      </c>
    </row>
    <row r="9" spans="1:3" ht="24">
      <c r="A9" s="48">
        <v>6</v>
      </c>
      <c r="B9" s="50">
        <v>40686</v>
      </c>
      <c r="C9" s="48" t="s">
        <v>74</v>
      </c>
    </row>
    <row r="10" spans="1:3" ht="12">
      <c r="A10" s="48">
        <v>7</v>
      </c>
      <c r="B10" s="50">
        <v>40688</v>
      </c>
      <c r="C10" s="48" t="s">
        <v>65</v>
      </c>
    </row>
    <row r="11" spans="1:3" ht="24">
      <c r="A11" s="48">
        <v>8</v>
      </c>
      <c r="B11" s="50">
        <v>40688</v>
      </c>
      <c r="C11" s="48" t="s">
        <v>75</v>
      </c>
    </row>
    <row r="12" spans="1:3" ht="12">
      <c r="A12" s="48">
        <v>9</v>
      </c>
      <c r="B12" s="50">
        <v>40746</v>
      </c>
      <c r="C12" s="48" t="s">
        <v>76</v>
      </c>
    </row>
    <row r="13" spans="1:3" ht="12">
      <c r="A13" s="48">
        <v>10</v>
      </c>
      <c r="B13" s="50">
        <v>40746</v>
      </c>
      <c r="C13" s="48" t="s">
        <v>79</v>
      </c>
    </row>
    <row r="14" spans="1:3" ht="12">
      <c r="A14" s="48">
        <v>11</v>
      </c>
      <c r="B14" s="50">
        <v>40748</v>
      </c>
      <c r="C14" s="48" t="s">
        <v>85</v>
      </c>
    </row>
    <row r="15" spans="1:3" ht="12">
      <c r="A15" s="48">
        <v>12</v>
      </c>
      <c r="B15" s="50">
        <v>40840</v>
      </c>
      <c r="C15" s="48" t="s">
        <v>87</v>
      </c>
    </row>
    <row r="16" spans="1:3" ht="12">
      <c r="A16" s="48">
        <v>13</v>
      </c>
      <c r="B16" s="50">
        <v>40840</v>
      </c>
      <c r="C16" s="48" t="s">
        <v>88</v>
      </c>
    </row>
    <row r="17" spans="1:3" ht="12">
      <c r="A17" s="48">
        <v>14</v>
      </c>
      <c r="B17" s="50">
        <v>40888</v>
      </c>
      <c r="C17" s="48" t="s">
        <v>89</v>
      </c>
    </row>
    <row r="18" spans="1:3" ht="24">
      <c r="A18" s="48">
        <v>15</v>
      </c>
      <c r="B18" s="50">
        <v>40888</v>
      </c>
      <c r="C18" s="48" t="s">
        <v>143</v>
      </c>
    </row>
    <row r="19" spans="1:3" ht="12">
      <c r="A19" s="48">
        <v>16</v>
      </c>
      <c r="B19" s="50">
        <v>40888</v>
      </c>
      <c r="C19" s="48" t="s">
        <v>100</v>
      </c>
    </row>
    <row r="20" spans="1:3" ht="12">
      <c r="A20" s="48">
        <v>17</v>
      </c>
      <c r="B20" s="50">
        <v>40889</v>
      </c>
      <c r="C20" s="48" t="s">
        <v>94</v>
      </c>
    </row>
    <row r="21" spans="1:3" ht="12">
      <c r="A21" s="48">
        <v>18</v>
      </c>
      <c r="B21" s="50">
        <v>40889</v>
      </c>
      <c r="C21" s="48" t="s">
        <v>95</v>
      </c>
    </row>
    <row r="22" spans="1:3" ht="12">
      <c r="A22" s="48">
        <v>19</v>
      </c>
      <c r="B22" s="50">
        <v>40890</v>
      </c>
      <c r="C22" s="48" t="s">
        <v>99</v>
      </c>
    </row>
    <row r="23" spans="1:3" ht="12">
      <c r="A23" s="48">
        <v>20</v>
      </c>
      <c r="B23" s="50">
        <v>40891</v>
      </c>
      <c r="C23" s="48" t="s">
        <v>114</v>
      </c>
    </row>
    <row r="24" spans="1:3" ht="12">
      <c r="A24" s="48">
        <v>21</v>
      </c>
      <c r="B24" s="50">
        <v>40891</v>
      </c>
      <c r="C24" s="48" t="s">
        <v>113</v>
      </c>
    </row>
    <row r="25" spans="1:3" ht="24">
      <c r="A25" s="48">
        <v>22</v>
      </c>
      <c r="B25" s="50">
        <v>40895</v>
      </c>
      <c r="C25" s="48" t="s">
        <v>101</v>
      </c>
    </row>
    <row r="26" spans="1:3" ht="12">
      <c r="A26" s="48">
        <v>23</v>
      </c>
      <c r="B26" s="50">
        <v>40895</v>
      </c>
      <c r="C26" s="48" t="s">
        <v>97</v>
      </c>
    </row>
    <row r="27" spans="1:3" ht="12">
      <c r="A27" s="48">
        <v>24</v>
      </c>
      <c r="B27" s="50">
        <v>40895</v>
      </c>
      <c r="C27" s="48" t="s">
        <v>98</v>
      </c>
    </row>
    <row r="28" spans="1:3" ht="12">
      <c r="A28" s="48">
        <v>25</v>
      </c>
      <c r="B28" s="50">
        <v>40895</v>
      </c>
      <c r="C28" s="48" t="s">
        <v>148</v>
      </c>
    </row>
    <row r="29" spans="1:3" ht="36">
      <c r="A29" s="48">
        <v>26</v>
      </c>
      <c r="B29" s="50">
        <v>40895</v>
      </c>
      <c r="C29" s="48" t="s">
        <v>147</v>
      </c>
    </row>
    <row r="30" spans="1:3" ht="24">
      <c r="A30" s="48">
        <v>27</v>
      </c>
      <c r="B30" s="50">
        <v>40895</v>
      </c>
      <c r="C30" s="48" t="s">
        <v>112</v>
      </c>
    </row>
    <row r="31" spans="1:3" ht="12">
      <c r="A31" s="48">
        <v>28</v>
      </c>
      <c r="B31" s="50">
        <v>40895</v>
      </c>
      <c r="C31" s="48" t="s">
        <v>111</v>
      </c>
    </row>
    <row r="32" spans="1:3" ht="24">
      <c r="A32" s="48">
        <v>29</v>
      </c>
      <c r="B32" s="50">
        <v>40895</v>
      </c>
      <c r="C32" s="48" t="s">
        <v>122</v>
      </c>
    </row>
    <row r="33" spans="1:3" ht="12">
      <c r="A33" s="48">
        <v>30</v>
      </c>
      <c r="B33" s="50">
        <v>40895</v>
      </c>
      <c r="C33" s="48" t="s">
        <v>115</v>
      </c>
    </row>
    <row r="34" spans="1:3" ht="12">
      <c r="A34" s="48">
        <v>31</v>
      </c>
      <c r="B34" s="50">
        <v>40906</v>
      </c>
      <c r="C34" s="48" t="s">
        <v>124</v>
      </c>
    </row>
    <row r="35" spans="1:3" ht="12">
      <c r="A35" s="48">
        <v>32</v>
      </c>
      <c r="B35" s="50">
        <v>40906</v>
      </c>
      <c r="C35" s="48" t="s">
        <v>125</v>
      </c>
    </row>
    <row r="36" spans="1:3" ht="12">
      <c r="A36" s="48">
        <v>33</v>
      </c>
      <c r="B36" s="50">
        <v>40911</v>
      </c>
      <c r="C36" s="48" t="s">
        <v>126</v>
      </c>
    </row>
    <row r="37" spans="1:3" ht="24">
      <c r="A37" s="48">
        <v>34</v>
      </c>
      <c r="B37" s="50">
        <v>40911</v>
      </c>
      <c r="C37" s="48" t="s">
        <v>150</v>
      </c>
    </row>
    <row r="38" spans="1:3" ht="12">
      <c r="A38" s="48">
        <v>35</v>
      </c>
      <c r="B38" s="50">
        <v>40912</v>
      </c>
      <c r="C38" s="48" t="s">
        <v>145</v>
      </c>
    </row>
    <row r="39" spans="1:3" ht="12">
      <c r="A39" s="48">
        <v>36</v>
      </c>
      <c r="B39" s="50">
        <v>40912</v>
      </c>
      <c r="C39" s="48" t="s">
        <v>146</v>
      </c>
    </row>
    <row r="40" spans="1:3" ht="24">
      <c r="A40" s="48">
        <v>37</v>
      </c>
      <c r="B40" s="50">
        <v>40912</v>
      </c>
      <c r="C40" s="48" t="s">
        <v>151</v>
      </c>
    </row>
    <row r="41" spans="1:3" ht="12">
      <c r="A41" s="48">
        <v>38</v>
      </c>
      <c r="B41" s="50">
        <v>40912</v>
      </c>
      <c r="C41" s="48" t="s">
        <v>127</v>
      </c>
    </row>
    <row r="42" spans="1:3" ht="12">
      <c r="A42" s="48">
        <v>39</v>
      </c>
      <c r="B42" s="50">
        <v>40915</v>
      </c>
      <c r="C42" s="48" t="s">
        <v>149</v>
      </c>
    </row>
    <row r="43" spans="1:3" ht="12">
      <c r="A43" s="48">
        <v>40</v>
      </c>
      <c r="B43" s="50">
        <v>40915</v>
      </c>
      <c r="C43" s="48" t="s">
        <v>128</v>
      </c>
    </row>
    <row r="44" spans="1:3" ht="12">
      <c r="A44" s="48">
        <v>41</v>
      </c>
      <c r="B44" s="50">
        <v>40915</v>
      </c>
      <c r="C44" s="48" t="s">
        <v>131</v>
      </c>
    </row>
    <row r="45" spans="1:3" ht="12">
      <c r="A45" s="48">
        <v>42</v>
      </c>
      <c r="B45" s="50">
        <v>40915</v>
      </c>
      <c r="C45" s="48" t="s">
        <v>135</v>
      </c>
    </row>
    <row r="46" spans="1:3" ht="12">
      <c r="A46" s="48">
        <v>43</v>
      </c>
      <c r="B46" s="50">
        <v>40915</v>
      </c>
      <c r="C46" s="48" t="s">
        <v>141</v>
      </c>
    </row>
    <row r="47" spans="1:3" ht="12">
      <c r="A47" s="48">
        <v>44</v>
      </c>
      <c r="B47" s="50">
        <v>40915</v>
      </c>
      <c r="C47" s="48" t="s">
        <v>144</v>
      </c>
    </row>
    <row r="48" spans="1:3" ht="12">
      <c r="A48" s="48">
        <v>45</v>
      </c>
      <c r="B48" s="50">
        <v>40915</v>
      </c>
      <c r="C48" s="48" t="s">
        <v>152</v>
      </c>
    </row>
    <row r="49" spans="1:3" ht="12">
      <c r="A49" s="48">
        <v>46</v>
      </c>
      <c r="B49" s="50">
        <v>40915</v>
      </c>
      <c r="C49" s="48" t="s">
        <v>153</v>
      </c>
    </row>
    <row r="50" spans="1:3" ht="12">
      <c r="A50" s="48">
        <v>47</v>
      </c>
      <c r="B50" s="49"/>
      <c r="C50" s="48"/>
    </row>
    <row r="51" spans="1:3" ht="12">
      <c r="A51" s="48">
        <v>48</v>
      </c>
      <c r="B51" s="49"/>
      <c r="C51" s="48"/>
    </row>
    <row r="52" spans="1:3" ht="12">
      <c r="A52" s="48">
        <v>49</v>
      </c>
      <c r="B52" s="49"/>
      <c r="C52" s="48"/>
    </row>
    <row r="53" spans="1:3" ht="12">
      <c r="A53" s="48">
        <v>50</v>
      </c>
      <c r="B53" s="49"/>
      <c r="C53" s="48"/>
    </row>
  </sheetData>
  <sheetProtection/>
  <mergeCells count="1">
    <mergeCell ref="A1:C1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23"/>
  </sheetPr>
  <dimension ref="A1:I24"/>
  <sheetViews>
    <sheetView zoomScalePageLayoutView="0" workbookViewId="0" topLeftCell="A1">
      <selection activeCell="I41" sqref="I41"/>
    </sheetView>
  </sheetViews>
  <sheetFormatPr defaultColWidth="9.00390625" defaultRowHeight="13.5"/>
  <cols>
    <col min="1" max="1" width="10.00390625" style="0" customWidth="1"/>
    <col min="2" max="4" width="6.125" style="0" bestFit="1" customWidth="1"/>
    <col min="5" max="5" width="6.50390625" style="0" bestFit="1" customWidth="1"/>
    <col min="6" max="6" width="3.375" style="0" bestFit="1" customWidth="1"/>
    <col min="7" max="7" width="12.50390625" style="0" customWidth="1"/>
    <col min="8" max="8" width="2.50390625" style="0" bestFit="1" customWidth="1"/>
    <col min="9" max="9" width="12.625" style="0" bestFit="1" customWidth="1"/>
  </cols>
  <sheetData>
    <row r="1" ht="13.5">
      <c r="A1" t="s">
        <v>12</v>
      </c>
    </row>
    <row r="3" spans="2:5" ht="14.25" thickBot="1">
      <c r="B3" t="s">
        <v>15</v>
      </c>
      <c r="C3" t="s">
        <v>16</v>
      </c>
      <c r="D3" t="s">
        <v>17</v>
      </c>
      <c r="E3" t="s">
        <v>9</v>
      </c>
    </row>
    <row r="4" spans="1:5" ht="13.5">
      <c r="A4" s="5" t="s">
        <v>6</v>
      </c>
      <c r="B4" s="11">
        <v>1</v>
      </c>
      <c r="C4" s="11">
        <v>0</v>
      </c>
      <c r="D4" s="11">
        <v>0</v>
      </c>
      <c r="E4" s="11">
        <v>0</v>
      </c>
    </row>
    <row r="5" spans="1:5" ht="13.5">
      <c r="A5" s="5" t="s">
        <v>7</v>
      </c>
      <c r="B5" s="12">
        <v>0</v>
      </c>
      <c r="C5" s="12">
        <v>1</v>
      </c>
      <c r="D5" s="12">
        <v>0</v>
      </c>
      <c r="E5" s="12">
        <v>0</v>
      </c>
    </row>
    <row r="6" spans="1:5" ht="14.25" thickBot="1">
      <c r="A6" s="5" t="s">
        <v>8</v>
      </c>
      <c r="B6" s="13">
        <v>0</v>
      </c>
      <c r="C6" s="13">
        <v>0</v>
      </c>
      <c r="D6" s="13">
        <v>1</v>
      </c>
      <c r="E6" s="13">
        <v>0</v>
      </c>
    </row>
    <row r="9" ht="13.5">
      <c r="A9" t="s">
        <v>13</v>
      </c>
    </row>
    <row r="10" spans="7:9" ht="14.25" thickBot="1">
      <c r="G10" t="s">
        <v>10</v>
      </c>
      <c r="I10" t="s">
        <v>11</v>
      </c>
    </row>
    <row r="11" spans="1:9" ht="13.5">
      <c r="A11" s="5"/>
      <c r="B11" s="1">
        <f aca="true" t="shared" si="0" ref="B11:E13">B4</f>
        <v>1</v>
      </c>
      <c r="C11" s="1">
        <f t="shared" si="0"/>
        <v>0</v>
      </c>
      <c r="D11" s="1">
        <f t="shared" si="0"/>
        <v>0</v>
      </c>
      <c r="E11" s="1">
        <f t="shared" si="0"/>
        <v>0</v>
      </c>
      <c r="G11" s="11" t="s">
        <v>18</v>
      </c>
      <c r="I11" s="6" t="e">
        <f>INDEX(MMULT($B$11:$E$14,$G$11:$G$14),1)</f>
        <v>#VALUE!</v>
      </c>
    </row>
    <row r="12" spans="1:9" ht="13.5">
      <c r="A12" s="5"/>
      <c r="B12" s="1">
        <f t="shared" si="0"/>
        <v>0</v>
      </c>
      <c r="C12" s="1">
        <f t="shared" si="0"/>
        <v>1</v>
      </c>
      <c r="D12" s="1">
        <f t="shared" si="0"/>
        <v>0</v>
      </c>
      <c r="E12" s="1">
        <f t="shared" si="0"/>
        <v>0</v>
      </c>
      <c r="F12" t="s">
        <v>4</v>
      </c>
      <c r="G12" s="12" t="s">
        <v>18</v>
      </c>
      <c r="H12" t="s">
        <v>5</v>
      </c>
      <c r="I12" s="7" t="e">
        <f>INDEX(MMULT($B$11:$E$14,$G$11:$G$14),2)</f>
        <v>#VALUE!</v>
      </c>
    </row>
    <row r="13" spans="1:9" ht="14.25" thickBot="1">
      <c r="A13" s="5"/>
      <c r="B13" s="1">
        <f t="shared" si="0"/>
        <v>0</v>
      </c>
      <c r="C13" s="1">
        <f t="shared" si="0"/>
        <v>0</v>
      </c>
      <c r="D13" s="1">
        <f t="shared" si="0"/>
        <v>1</v>
      </c>
      <c r="E13" s="1">
        <f t="shared" si="0"/>
        <v>0</v>
      </c>
      <c r="G13" s="13" t="s">
        <v>18</v>
      </c>
      <c r="I13" s="8" t="e">
        <f>INDEX(MMULT($B$11:$E$14,$G$11:$G$14),3)</f>
        <v>#VALUE!</v>
      </c>
    </row>
    <row r="14" spans="2:9" ht="13.5">
      <c r="B14" s="4">
        <v>0</v>
      </c>
      <c r="C14" s="4">
        <v>0</v>
      </c>
      <c r="D14" s="4">
        <v>0</v>
      </c>
      <c r="E14" s="4">
        <v>1</v>
      </c>
      <c r="G14" s="1">
        <v>1</v>
      </c>
      <c r="I14" s="1" t="e">
        <f>INDEX(MMULT($B$11:$E$14,$G$11:$G$14),4)</f>
        <v>#VALUE!</v>
      </c>
    </row>
    <row r="15" spans="2:9" ht="13.5">
      <c r="B15" s="2"/>
      <c r="C15" s="2"/>
      <c r="D15" s="2"/>
      <c r="E15" s="2"/>
      <c r="G15" s="3"/>
      <c r="I15" s="3"/>
    </row>
    <row r="16" spans="2:9" ht="13.5">
      <c r="B16" s="2"/>
      <c r="C16" s="2"/>
      <c r="D16" s="2"/>
      <c r="E16" s="2"/>
      <c r="G16" s="3"/>
      <c r="I16" s="3"/>
    </row>
    <row r="17" spans="2:9" ht="13.5">
      <c r="B17" s="2"/>
      <c r="C17" s="2"/>
      <c r="D17" s="2"/>
      <c r="E17" s="2"/>
      <c r="G17" s="3"/>
      <c r="I17" s="3"/>
    </row>
    <row r="19" ht="13.5">
      <c r="A19" t="s">
        <v>14</v>
      </c>
    </row>
    <row r="20" spans="7:9" ht="14.25" thickBot="1">
      <c r="G20" t="s">
        <v>11</v>
      </c>
      <c r="I20" t="s">
        <v>10</v>
      </c>
    </row>
    <row r="21" spans="1:9" ht="13.5">
      <c r="A21" s="5"/>
      <c r="B21" s="1">
        <f>INDEX(MINVERSE($B$11:$E$14),1,1)</f>
        <v>1</v>
      </c>
      <c r="C21" s="1">
        <f>INDEX(MINVERSE($B$11:$E$14),1,2)</f>
        <v>0</v>
      </c>
      <c r="D21" s="1">
        <f>INDEX(MINVERSE($B$11:$E$14),1,3)</f>
        <v>0</v>
      </c>
      <c r="E21" s="1">
        <f>INDEX(MINVERSE($B$11:$E$14),1,4)</f>
        <v>0</v>
      </c>
      <c r="G21" s="11">
        <v>2000</v>
      </c>
      <c r="I21" s="6">
        <f>INDEX(MMULT($B$21:$E$24,$G$21:$G$24),1)</f>
        <v>2000</v>
      </c>
    </row>
    <row r="22" spans="1:9" ht="13.5">
      <c r="A22" s="5"/>
      <c r="B22" s="1">
        <f>INDEX(MINVERSE($B$11:$E$14),2,1)</f>
        <v>0</v>
      </c>
      <c r="C22" s="1">
        <f>INDEX(MINVERSE($B$11:$E$14),2,2)</f>
        <v>1</v>
      </c>
      <c r="D22" s="1">
        <f>INDEX(MINVERSE($B$11:$E$14),2,3)</f>
        <v>0</v>
      </c>
      <c r="E22" s="1">
        <f>INDEX(MINVERSE($B$11:$E$14),2,4)</f>
        <v>0</v>
      </c>
      <c r="F22" t="s">
        <v>4</v>
      </c>
      <c r="G22" s="12">
        <v>-800</v>
      </c>
      <c r="H22" t="s">
        <v>5</v>
      </c>
      <c r="I22" s="7">
        <f>INDEX(MMULT($B$21:$E$24,$G$21:$G$24),2)</f>
        <v>-800</v>
      </c>
    </row>
    <row r="23" spans="1:9" ht="14.25" thickBot="1">
      <c r="A23" s="5"/>
      <c r="B23" s="1">
        <f>INDEX(MINVERSE($B$11:$E$14),3,1)</f>
        <v>0</v>
      </c>
      <c r="C23" s="1">
        <f>INDEX(MINVERSE($B$11:$E$14),3,2)</f>
        <v>0</v>
      </c>
      <c r="D23" s="1">
        <f>INDEX(MINVERSE($B$11:$E$14),3,3)</f>
        <v>1</v>
      </c>
      <c r="E23" s="1">
        <f>INDEX(MINVERSE($B$11:$E$14),3,4)</f>
        <v>0</v>
      </c>
      <c r="G23" s="13">
        <v>0</v>
      </c>
      <c r="I23" s="8">
        <f>INDEX(MMULT($B$21:$E$24,$G$21:$G$24),3)</f>
        <v>0</v>
      </c>
    </row>
    <row r="24" spans="2:9" ht="13.5">
      <c r="B24" s="1">
        <f>INDEX(MINVERSE($B$11:$E$14),4,1)</f>
        <v>0</v>
      </c>
      <c r="C24" s="1">
        <f>INDEX(MINVERSE($B$11:$E$14),4,2)</f>
        <v>0</v>
      </c>
      <c r="D24" s="1">
        <f>INDEX(MINVERSE($B$11:$E$14),4,3)</f>
        <v>0</v>
      </c>
      <c r="E24" s="1">
        <f>INDEX(MINVERSE($B$11:$E$14),4,4)</f>
        <v>1</v>
      </c>
      <c r="G24" s="1">
        <v>1</v>
      </c>
      <c r="I24" s="1">
        <f>INDEX(MMULT($B$21:$E$24,$G$21:$G$24),4)</f>
        <v>1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SUGA</cp:lastModifiedBy>
  <cp:lastPrinted>2011-05-28T07:27:27Z</cp:lastPrinted>
  <dcterms:created xsi:type="dcterms:W3CDTF">2006-01-12T02:46:58Z</dcterms:created>
  <dcterms:modified xsi:type="dcterms:W3CDTF">2012-01-08T12:30:34Z</dcterms:modified>
  <cp:category/>
  <cp:version/>
  <cp:contentType/>
  <cp:contentStatus/>
</cp:coreProperties>
</file>